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eusz.siofok.local\users$\kuti.henriett\Desktop\dec kt ülés\2023 KONCEPCIÓHOZ\"/>
    </mc:Choice>
  </mc:AlternateContent>
  <bookViews>
    <workbookView xWindow="0" yWindow="0" windowWidth="23040" windowHeight="10812"/>
  </bookViews>
  <sheets>
    <sheet name="Terv 2017-2023" sheetId="1" r:id="rId1"/>
    <sheet name="Tény 2017-202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" i="1" l="1"/>
  <c r="K56" i="1"/>
  <c r="K54" i="1"/>
  <c r="K52" i="1"/>
  <c r="K35" i="1"/>
  <c r="K25" i="1"/>
  <c r="K19" i="1"/>
  <c r="K11" i="1"/>
  <c r="K10" i="1"/>
  <c r="H64" i="2"/>
  <c r="H37" i="2"/>
  <c r="H47" i="2"/>
  <c r="G47" i="2"/>
  <c r="H54" i="2"/>
  <c r="G54" i="2"/>
  <c r="H11" i="2"/>
  <c r="H27" i="2" s="1"/>
  <c r="H10" i="2"/>
  <c r="G10" i="2"/>
  <c r="H23" i="2"/>
  <c r="F54" i="2"/>
  <c r="E54" i="2"/>
  <c r="D54" i="2"/>
  <c r="F47" i="2"/>
  <c r="E47" i="2"/>
  <c r="D47" i="2"/>
  <c r="G37" i="2"/>
  <c r="F37" i="2"/>
  <c r="E37" i="2"/>
  <c r="D37" i="2"/>
  <c r="G23" i="2"/>
  <c r="F23" i="2"/>
  <c r="E23" i="2"/>
  <c r="D23" i="2"/>
  <c r="G19" i="2"/>
  <c r="F19" i="2"/>
  <c r="E19" i="2"/>
  <c r="D19" i="2"/>
  <c r="G15" i="2"/>
  <c r="F15" i="2"/>
  <c r="F27" i="2" s="1"/>
  <c r="E15" i="2"/>
  <c r="D15" i="2"/>
  <c r="G11" i="2"/>
  <c r="F10" i="2"/>
  <c r="F11" i="2" s="1"/>
  <c r="E10" i="2"/>
  <c r="E11" i="2" s="1"/>
  <c r="D10" i="2"/>
  <c r="D11" i="2" s="1"/>
  <c r="E56" i="2" l="1"/>
  <c r="E58" i="2" s="1"/>
  <c r="E64" i="2" s="1"/>
  <c r="D27" i="2"/>
  <c r="E27" i="2"/>
  <c r="G27" i="2"/>
  <c r="G56" i="2"/>
  <c r="G58" i="2" s="1"/>
  <c r="G64" i="2" s="1"/>
  <c r="F56" i="2"/>
  <c r="F58" i="2" s="1"/>
  <c r="F64" i="2" s="1"/>
  <c r="D56" i="2"/>
  <c r="D58" i="2"/>
  <c r="D64" i="2" s="1"/>
  <c r="H62" i="1"/>
  <c r="I45" i="1"/>
  <c r="J10" i="1"/>
  <c r="J11" i="1"/>
  <c r="J25" i="1" s="1"/>
  <c r="J19" i="1"/>
  <c r="J35" i="1"/>
  <c r="J45" i="1"/>
  <c r="J52" i="1"/>
  <c r="I52" i="1"/>
  <c r="J54" i="1" l="1"/>
  <c r="J56" i="1"/>
  <c r="J62" i="1" s="1"/>
  <c r="I54" i="1"/>
  <c r="I35" i="1"/>
  <c r="I19" i="1"/>
  <c r="I10" i="1"/>
  <c r="I11" i="1" s="1"/>
  <c r="I25" i="1" l="1"/>
  <c r="I56" i="1" s="1"/>
  <c r="I62" i="1" s="1"/>
  <c r="E54" i="1"/>
  <c r="G52" i="1"/>
  <c r="F52" i="1"/>
  <c r="E52" i="1"/>
  <c r="D52" i="1"/>
  <c r="G45" i="1"/>
  <c r="F45" i="1"/>
  <c r="E45" i="1"/>
  <c r="D45" i="1"/>
  <c r="G35" i="1"/>
  <c r="F35" i="1"/>
  <c r="E35" i="1"/>
  <c r="D35" i="1"/>
  <c r="G23" i="1"/>
  <c r="F23" i="1"/>
  <c r="E23" i="1"/>
  <c r="D23" i="1"/>
  <c r="G19" i="1"/>
  <c r="F19" i="1"/>
  <c r="E19" i="1"/>
  <c r="D19" i="1"/>
  <c r="G15" i="1"/>
  <c r="F15" i="1"/>
  <c r="E15" i="1"/>
  <c r="D15" i="1"/>
  <c r="G10" i="1"/>
  <c r="G11" i="1" s="1"/>
  <c r="G25" i="1" s="1"/>
  <c r="F10" i="1"/>
  <c r="F11" i="1" s="1"/>
  <c r="E10" i="1"/>
  <c r="E11" i="1" s="1"/>
  <c r="E25" i="1" s="1"/>
  <c r="D10" i="1"/>
  <c r="D11" i="1" s="1"/>
  <c r="F54" i="1" l="1"/>
  <c r="D25" i="1"/>
  <c r="G54" i="1"/>
  <c r="G56" i="1" s="1"/>
  <c r="G62" i="1" s="1"/>
  <c r="D54" i="1"/>
  <c r="D56" i="1" s="1"/>
  <c r="D62" i="1" s="1"/>
  <c r="F25" i="1"/>
  <c r="E56" i="1"/>
  <c r="E62" i="1" s="1"/>
  <c r="F56" i="1" l="1"/>
  <c r="F62" i="1" s="1"/>
</calcChain>
</file>

<file path=xl/sharedStrings.xml><?xml version="1.0" encoding="utf-8"?>
<sst xmlns="http://schemas.openxmlformats.org/spreadsheetml/2006/main" count="157" uniqueCount="77">
  <si>
    <t>Állami támogatás megoszlása 2017-2020. évben</t>
  </si>
  <si>
    <t>2.sz.mell.</t>
  </si>
  <si>
    <t>Megnevezés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</si>
  <si>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</si>
  <si>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</si>
  <si>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</si>
  <si>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</si>
  <si>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</si>
  <si>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</si>
  <si>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</si>
  <si>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</si>
  <si>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</si>
  <si>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</si>
  <si>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</si>
  <si>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</si>
  <si>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</si>
  <si>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</si>
  <si>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</si>
  <si>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</si>
  <si>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</si>
  <si>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</si>
  <si>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</si>
  <si>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</si>
  <si>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</si>
  <si>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</si>
  <si>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</si>
  <si>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</si>
  <si>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</si>
  <si>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</si>
  <si>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</si>
  <si>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1.</t>
  </si>
  <si>
    <t>Óvoda bértámogatás 8/12</t>
  </si>
  <si>
    <t>Óvoda bértámogatás 4/12</t>
  </si>
  <si>
    <t>2.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</si>
  <si>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</si>
  <si>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</si>
  <si>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</si>
  <si>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</si>
  <si>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</si>
  <si>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</si>
  <si>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3.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</si>
  <si>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</si>
  <si>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</si>
  <si>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</si>
  <si>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</si>
  <si>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</si>
  <si>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</si>
  <si>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</si>
  <si>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Összesen:</t>
  </si>
  <si>
    <t>Szoc. és gyerekjóléti szolg. összesen:</t>
  </si>
  <si>
    <t>5.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</si>
  <si>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</si>
  <si>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</si>
  <si>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</si>
  <si>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</si>
  <si>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</si>
  <si>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</si>
  <si>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</si>
  <si>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Állami támogatás összesen:</t>
  </si>
  <si>
    <t>Önkormányzati szolidaritási hozzájáruls</t>
  </si>
  <si>
    <t>Szoc. És gyerekjóléti szolg. Egyéb tám.:</t>
  </si>
  <si>
    <t>2021 októberi felmérés</t>
  </si>
  <si>
    <t>2017 terv</t>
  </si>
  <si>
    <t>2018 terv</t>
  </si>
  <si>
    <t>2019 terv</t>
  </si>
  <si>
    <t>2020 terv</t>
  </si>
  <si>
    <t>2021 terv</t>
  </si>
  <si>
    <t>2022 várható (megalapozó felmérés)</t>
  </si>
  <si>
    <t>2017 tény</t>
  </si>
  <si>
    <t>A 2016. évről áthúzódó bérkompenzáció támogatása</t>
  </si>
  <si>
    <t>A településképi arculati kézikönyv elkészítésének támogatása</t>
  </si>
  <si>
    <t>2018 tény</t>
  </si>
  <si>
    <t>2019 tény</t>
  </si>
  <si>
    <t>2020 tény</t>
  </si>
  <si>
    <t>2021 tény</t>
  </si>
  <si>
    <t>2023 terv</t>
  </si>
  <si>
    <t>Még nincs adat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</si>
</sst>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1" applyFont="1" applyFill="1"/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1" xfId="0" applyFont="1" applyBorder="1"/>
    <xf numFmtId="3" fontId="2" fillId="0" borderId="1" xfId="1" applyNumberFormat="1" applyFont="1" applyFill="1" applyBorder="1"/>
    <xf numFmtId="3" fontId="2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3" fontId="3" fillId="0" borderId="1" xfId="1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1" xfId="0" applyNumberFormat="1" applyFont="1" applyBorder="1"/>
    <xf numFmtId="3" fontId="3" fillId="0" borderId="2" xfId="1" applyNumberFormat="1" applyFont="1" applyFill="1" applyBorder="1"/>
    <xf numFmtId="3" fontId="4" fillId="0" borderId="2" xfId="1" applyNumberFormat="1" applyFont="1" applyFill="1" applyBorder="1"/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/>
    <xf numFmtId="3" fontId="5" fillId="0" borderId="2" xfId="1" applyNumberFormat="1" applyFont="1" applyFill="1" applyBorder="1"/>
    <xf numFmtId="3" fontId="2" fillId="0" borderId="2" xfId="0" applyNumberFormat="1" applyFont="1" applyFill="1" applyBorder="1"/>
    <xf numFmtId="164" fontId="3" fillId="0" borderId="1" xfId="1" applyNumberFormat="1" applyFont="1" applyFill="1" applyBorder="1"/>
    <xf numFmtId="4" fontId="3" fillId="0" borderId="1" xfId="1" applyNumberFormat="1" applyFont="1" applyFill="1" applyBorder="1"/>
    <xf numFmtId="3" fontId="3" fillId="0" borderId="1" xfId="1" applyNumberFormat="1" applyFont="1" applyFill="1" applyBorder="1" applyAlignment="1"/>
    <xf numFmtId="3" fontId="2" fillId="0" borderId="1" xfId="1" applyNumberFormat="1" applyFont="1" applyFill="1" applyBorder="1" applyAlignment="1">
      <alignment wrapText="1"/>
    </xf>
    <xf numFmtId="3" fontId="5" fillId="0" borderId="2" xfId="0" applyNumberFormat="1" applyFont="1" applyFill="1" applyBorder="1"/>
    <xf numFmtId="3" fontId="3" fillId="0" borderId="0" xfId="0" applyNumberFormat="1" applyFont="1" applyFill="1"/>
    <xf numFmtId="0" fontId="3" fillId="0" borderId="3" xfId="0" applyFont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3" fillId="0" borderId="4" xfId="1" applyNumberFormat="1" applyFont="1" applyFill="1" applyBorder="1"/>
    <xf numFmtId="164" fontId="3" fillId="0" borderId="4" xfId="1" applyNumberFormat="1" applyFont="1" applyFill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3" fontId="6" fillId="0" borderId="3" xfId="0" applyNumberFormat="1" applyFont="1" applyBorder="1"/>
    <xf numFmtId="3" fontId="3" fillId="0" borderId="0" xfId="0" applyNumberFormat="1" applyFont="1"/>
    <xf numFmtId="3" fontId="7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/>
    <xf numFmtId="3" fontId="7" fillId="0" borderId="2" xfId="0" applyNumberFormat="1" applyFont="1" applyFill="1" applyBorder="1"/>
    <xf numFmtId="3" fontId="8" fillId="0" borderId="2" xfId="0" applyNumberFormat="1" applyFont="1" applyFill="1" applyBorder="1"/>
    <xf numFmtId="0" fontId="7" fillId="0" borderId="0" xfId="0" applyFont="1"/>
    <xf numFmtId="0" fontId="5" fillId="0" borderId="2" xfId="0" applyFont="1" applyBorder="1"/>
    <xf numFmtId="3" fontId="4" fillId="0" borderId="2" xfId="0" applyNumberFormat="1" applyFont="1" applyBorder="1"/>
    <xf numFmtId="0" fontId="0" fillId="0" borderId="0" xfId="0" applyAlignment="1">
      <alignment wrapText="1"/>
    </xf>
    <xf numFmtId="3" fontId="3" fillId="0" borderId="2" xfId="1" applyNumberFormat="1" applyFont="1" applyFill="1" applyBorder="1" applyAlignment="1">
      <alignment horizontal="right"/>
    </xf>
    <xf numFmtId="3" fontId="3" fillId="0" borderId="7" xfId="1" applyNumberFormat="1" applyFont="1" applyFill="1" applyBorder="1"/>
    <xf numFmtId="3" fontId="3" fillId="0" borderId="6" xfId="1" applyNumberFormat="1" applyFont="1" applyFill="1" applyBorder="1"/>
    <xf numFmtId="0" fontId="0" fillId="0" borderId="3" xfId="0" applyBorder="1" applyAlignment="1">
      <alignment wrapText="1"/>
    </xf>
    <xf numFmtId="3" fontId="3" fillId="0" borderId="1" xfId="0" applyNumberFormat="1" applyFont="1" applyBorder="1"/>
    <xf numFmtId="3" fontId="3" fillId="0" borderId="2" xfId="0" applyNumberFormat="1" applyFont="1" applyBorder="1"/>
    <xf numFmtId="0" fontId="4" fillId="0" borderId="2" xfId="0" applyFont="1" applyBorder="1"/>
    <xf numFmtId="3" fontId="4" fillId="0" borderId="3" xfId="1" applyNumberFormat="1" applyFont="1" applyFill="1" applyBorder="1"/>
    <xf numFmtId="3" fontId="5" fillId="0" borderId="3" xfId="1" applyNumberFormat="1" applyFont="1" applyFill="1" applyBorder="1"/>
    <xf numFmtId="3" fontId="8" fillId="0" borderId="3" xfId="0" applyNumberFormat="1" applyFont="1" applyFill="1" applyBorder="1"/>
    <xf numFmtId="3" fontId="5" fillId="0" borderId="3" xfId="0" applyNumberFormat="1" applyFont="1" applyFill="1" applyBorder="1"/>
    <xf numFmtId="0" fontId="3" fillId="0" borderId="8" xfId="0" applyFont="1" applyBorder="1" applyAlignment="1">
      <alignment wrapText="1"/>
    </xf>
    <xf numFmtId="0" fontId="3" fillId="0" borderId="8" xfId="0" applyFont="1" applyBorder="1"/>
    <xf numFmtId="3" fontId="3" fillId="0" borderId="8" xfId="0" applyNumberFormat="1" applyFont="1" applyBorder="1"/>
    <xf numFmtId="3" fontId="6" fillId="0" borderId="8" xfId="0" applyNumberFormat="1" applyFont="1" applyBorder="1"/>
    <xf numFmtId="3" fontId="7" fillId="0" borderId="3" xfId="0" applyNumberFormat="1" applyFont="1" applyBorder="1"/>
    <xf numFmtId="3" fontId="1" fillId="0" borderId="3" xfId="0" applyNumberFormat="1" applyFont="1" applyBorder="1"/>
    <xf numFmtId="3" fontId="2" fillId="0" borderId="3" xfId="1" applyNumberFormat="1" applyFont="1" applyFill="1" applyBorder="1"/>
    <xf numFmtId="0" fontId="3" fillId="0" borderId="3" xfId="0" applyFont="1" applyBorder="1" applyAlignment="1">
      <alignment horizontal="center" wrapText="1"/>
    </xf>
  </cellXfs>
  <cellStyles count="2">
    <cellStyle name="Normál" xfId="0" builtinId="0"/>
    <cellStyle name="Normál_Munka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topLeftCell="A31" workbookViewId="0">
      <selection activeCell="Q44" sqref="Q44"/>
    </sheetView>
  </sheetViews>
  <sheetFormatPr defaultColWidth="11.33203125" defaultRowHeight="13.8" x14ac:dyDescent="0.25"/>
  <cols>
    <col min="1" max="1" width="6.5546875" style="4" customWidth="1"/>
    <col min="2" max="2" width="37.33203125" style="4" customWidth="1"/>
    <col min="3" max="3" width="12.5546875" style="4" customWidth="1"/>
    <col min="4" max="4" width="12.88671875" style="4" customWidth="1"/>
    <col min="5" max="5" width="13.44140625" style="4" customWidth="1"/>
    <col min="6" max="6" width="13.109375" style="4" customWidth="1"/>
    <col min="7" max="7" width="16.44140625" style="5" customWidth="1"/>
    <col min="8" max="9" width="16.109375" style="4" customWidth="1"/>
    <col min="10" max="10" width="18" style="4" customWidth="1"/>
    <col min="11" max="11" width="17.109375" style="4" customWidth="1"/>
    <col min="12" max="256" width="11.33203125" style="4"/>
    <col min="257" max="257" width="6.5546875" style="4" customWidth="1"/>
    <col min="258" max="258" width="34.88671875" style="4" customWidth="1"/>
    <col min="259" max="259" width="12.5546875" style="4" customWidth="1"/>
    <col min="260" max="260" width="12.88671875" style="4" customWidth="1"/>
    <col min="261" max="261" width="13.44140625" style="4" customWidth="1"/>
    <col min="262" max="262" width="13.109375" style="4" customWidth="1"/>
    <col min="263" max="263" width="16.44140625" style="4" customWidth="1"/>
    <col min="264" max="264" width="21.33203125" style="4" customWidth="1"/>
    <col min="265" max="512" width="11.33203125" style="4"/>
    <col min="513" max="513" width="6.5546875" style="4" customWidth="1"/>
    <col min="514" max="514" width="34.88671875" style="4" customWidth="1"/>
    <col min="515" max="515" width="12.5546875" style="4" customWidth="1"/>
    <col min="516" max="516" width="12.88671875" style="4" customWidth="1"/>
    <col min="517" max="517" width="13.44140625" style="4" customWidth="1"/>
    <col min="518" max="518" width="13.109375" style="4" customWidth="1"/>
    <col min="519" max="519" width="16.44140625" style="4" customWidth="1"/>
    <col min="520" max="520" width="21.33203125" style="4" customWidth="1"/>
    <col min="521" max="768" width="11.33203125" style="4"/>
    <col min="769" max="769" width="6.5546875" style="4" customWidth="1"/>
    <col min="770" max="770" width="34.88671875" style="4" customWidth="1"/>
    <col min="771" max="771" width="12.5546875" style="4" customWidth="1"/>
    <col min="772" max="772" width="12.88671875" style="4" customWidth="1"/>
    <col min="773" max="773" width="13.44140625" style="4" customWidth="1"/>
    <col min="774" max="774" width="13.109375" style="4" customWidth="1"/>
    <col min="775" max="775" width="16.44140625" style="4" customWidth="1"/>
    <col min="776" max="776" width="21.33203125" style="4" customWidth="1"/>
    <col min="777" max="1024" width="11.33203125" style="4"/>
    <col min="1025" max="1025" width="6.5546875" style="4" customWidth="1"/>
    <col min="1026" max="1026" width="34.88671875" style="4" customWidth="1"/>
    <col min="1027" max="1027" width="12.5546875" style="4" customWidth="1"/>
    <col min="1028" max="1028" width="12.88671875" style="4" customWidth="1"/>
    <col min="1029" max="1029" width="13.44140625" style="4" customWidth="1"/>
    <col min="1030" max="1030" width="13.109375" style="4" customWidth="1"/>
    <col min="1031" max="1031" width="16.44140625" style="4" customWidth="1"/>
    <col min="1032" max="1032" width="21.33203125" style="4" customWidth="1"/>
    <col min="1033" max="1280" width="11.33203125" style="4"/>
    <col min="1281" max="1281" width="6.5546875" style="4" customWidth="1"/>
    <col min="1282" max="1282" width="34.88671875" style="4" customWidth="1"/>
    <col min="1283" max="1283" width="12.5546875" style="4" customWidth="1"/>
    <col min="1284" max="1284" width="12.88671875" style="4" customWidth="1"/>
    <col min="1285" max="1285" width="13.44140625" style="4" customWidth="1"/>
    <col min="1286" max="1286" width="13.109375" style="4" customWidth="1"/>
    <col min="1287" max="1287" width="16.44140625" style="4" customWidth="1"/>
    <col min="1288" max="1288" width="21.33203125" style="4" customWidth="1"/>
    <col min="1289" max="1536" width="11.33203125" style="4"/>
    <col min="1537" max="1537" width="6.5546875" style="4" customWidth="1"/>
    <col min="1538" max="1538" width="34.88671875" style="4" customWidth="1"/>
    <col min="1539" max="1539" width="12.5546875" style="4" customWidth="1"/>
    <col min="1540" max="1540" width="12.88671875" style="4" customWidth="1"/>
    <col min="1541" max="1541" width="13.44140625" style="4" customWidth="1"/>
    <col min="1542" max="1542" width="13.109375" style="4" customWidth="1"/>
    <col min="1543" max="1543" width="16.44140625" style="4" customWidth="1"/>
    <col min="1544" max="1544" width="21.33203125" style="4" customWidth="1"/>
    <col min="1545" max="1792" width="11.33203125" style="4"/>
    <col min="1793" max="1793" width="6.5546875" style="4" customWidth="1"/>
    <col min="1794" max="1794" width="34.88671875" style="4" customWidth="1"/>
    <col min="1795" max="1795" width="12.5546875" style="4" customWidth="1"/>
    <col min="1796" max="1796" width="12.88671875" style="4" customWidth="1"/>
    <col min="1797" max="1797" width="13.44140625" style="4" customWidth="1"/>
    <col min="1798" max="1798" width="13.109375" style="4" customWidth="1"/>
    <col min="1799" max="1799" width="16.44140625" style="4" customWidth="1"/>
    <col min="1800" max="1800" width="21.33203125" style="4" customWidth="1"/>
    <col min="1801" max="2048" width="11.33203125" style="4"/>
    <col min="2049" max="2049" width="6.5546875" style="4" customWidth="1"/>
    <col min="2050" max="2050" width="34.88671875" style="4" customWidth="1"/>
    <col min="2051" max="2051" width="12.5546875" style="4" customWidth="1"/>
    <col min="2052" max="2052" width="12.88671875" style="4" customWidth="1"/>
    <col min="2053" max="2053" width="13.44140625" style="4" customWidth="1"/>
    <col min="2054" max="2054" width="13.109375" style="4" customWidth="1"/>
    <col min="2055" max="2055" width="16.44140625" style="4" customWidth="1"/>
    <col min="2056" max="2056" width="21.33203125" style="4" customWidth="1"/>
    <col min="2057" max="2304" width="11.33203125" style="4"/>
    <col min="2305" max="2305" width="6.5546875" style="4" customWidth="1"/>
    <col min="2306" max="2306" width="34.88671875" style="4" customWidth="1"/>
    <col min="2307" max="2307" width="12.5546875" style="4" customWidth="1"/>
    <col min="2308" max="2308" width="12.88671875" style="4" customWidth="1"/>
    <col min="2309" max="2309" width="13.44140625" style="4" customWidth="1"/>
    <col min="2310" max="2310" width="13.109375" style="4" customWidth="1"/>
    <col min="2311" max="2311" width="16.44140625" style="4" customWidth="1"/>
    <col min="2312" max="2312" width="21.33203125" style="4" customWidth="1"/>
    <col min="2313" max="2560" width="11.33203125" style="4"/>
    <col min="2561" max="2561" width="6.5546875" style="4" customWidth="1"/>
    <col min="2562" max="2562" width="34.88671875" style="4" customWidth="1"/>
    <col min="2563" max="2563" width="12.5546875" style="4" customWidth="1"/>
    <col min="2564" max="2564" width="12.88671875" style="4" customWidth="1"/>
    <col min="2565" max="2565" width="13.44140625" style="4" customWidth="1"/>
    <col min="2566" max="2566" width="13.109375" style="4" customWidth="1"/>
    <col min="2567" max="2567" width="16.44140625" style="4" customWidth="1"/>
    <col min="2568" max="2568" width="21.33203125" style="4" customWidth="1"/>
    <col min="2569" max="2816" width="11.33203125" style="4"/>
    <col min="2817" max="2817" width="6.5546875" style="4" customWidth="1"/>
    <col min="2818" max="2818" width="34.88671875" style="4" customWidth="1"/>
    <col min="2819" max="2819" width="12.5546875" style="4" customWidth="1"/>
    <col min="2820" max="2820" width="12.88671875" style="4" customWidth="1"/>
    <col min="2821" max="2821" width="13.44140625" style="4" customWidth="1"/>
    <col min="2822" max="2822" width="13.109375" style="4" customWidth="1"/>
    <col min="2823" max="2823" width="16.44140625" style="4" customWidth="1"/>
    <col min="2824" max="2824" width="21.33203125" style="4" customWidth="1"/>
    <col min="2825" max="3072" width="11.33203125" style="4"/>
    <col min="3073" max="3073" width="6.5546875" style="4" customWidth="1"/>
    <col min="3074" max="3074" width="34.88671875" style="4" customWidth="1"/>
    <col min="3075" max="3075" width="12.5546875" style="4" customWidth="1"/>
    <col min="3076" max="3076" width="12.88671875" style="4" customWidth="1"/>
    <col min="3077" max="3077" width="13.44140625" style="4" customWidth="1"/>
    <col min="3078" max="3078" width="13.109375" style="4" customWidth="1"/>
    <col min="3079" max="3079" width="16.44140625" style="4" customWidth="1"/>
    <col min="3080" max="3080" width="21.33203125" style="4" customWidth="1"/>
    <col min="3081" max="3328" width="11.33203125" style="4"/>
    <col min="3329" max="3329" width="6.5546875" style="4" customWidth="1"/>
    <col min="3330" max="3330" width="34.88671875" style="4" customWidth="1"/>
    <col min="3331" max="3331" width="12.5546875" style="4" customWidth="1"/>
    <col min="3332" max="3332" width="12.88671875" style="4" customWidth="1"/>
    <col min="3333" max="3333" width="13.44140625" style="4" customWidth="1"/>
    <col min="3334" max="3334" width="13.109375" style="4" customWidth="1"/>
    <col min="3335" max="3335" width="16.44140625" style="4" customWidth="1"/>
    <col min="3336" max="3336" width="21.33203125" style="4" customWidth="1"/>
    <col min="3337" max="3584" width="11.33203125" style="4"/>
    <col min="3585" max="3585" width="6.5546875" style="4" customWidth="1"/>
    <col min="3586" max="3586" width="34.88671875" style="4" customWidth="1"/>
    <col min="3587" max="3587" width="12.5546875" style="4" customWidth="1"/>
    <col min="3588" max="3588" width="12.88671875" style="4" customWidth="1"/>
    <col min="3589" max="3589" width="13.44140625" style="4" customWidth="1"/>
    <col min="3590" max="3590" width="13.109375" style="4" customWidth="1"/>
    <col min="3591" max="3591" width="16.44140625" style="4" customWidth="1"/>
    <col min="3592" max="3592" width="21.33203125" style="4" customWidth="1"/>
    <col min="3593" max="3840" width="11.33203125" style="4"/>
    <col min="3841" max="3841" width="6.5546875" style="4" customWidth="1"/>
    <col min="3842" max="3842" width="34.88671875" style="4" customWidth="1"/>
    <col min="3843" max="3843" width="12.5546875" style="4" customWidth="1"/>
    <col min="3844" max="3844" width="12.88671875" style="4" customWidth="1"/>
    <col min="3845" max="3845" width="13.44140625" style="4" customWidth="1"/>
    <col min="3846" max="3846" width="13.109375" style="4" customWidth="1"/>
    <col min="3847" max="3847" width="16.44140625" style="4" customWidth="1"/>
    <col min="3848" max="3848" width="21.33203125" style="4" customWidth="1"/>
    <col min="3849" max="4096" width="11.33203125" style="4"/>
    <col min="4097" max="4097" width="6.5546875" style="4" customWidth="1"/>
    <col min="4098" max="4098" width="34.88671875" style="4" customWidth="1"/>
    <col min="4099" max="4099" width="12.5546875" style="4" customWidth="1"/>
    <col min="4100" max="4100" width="12.88671875" style="4" customWidth="1"/>
    <col min="4101" max="4101" width="13.44140625" style="4" customWidth="1"/>
    <col min="4102" max="4102" width="13.109375" style="4" customWidth="1"/>
    <col min="4103" max="4103" width="16.44140625" style="4" customWidth="1"/>
    <col min="4104" max="4104" width="21.33203125" style="4" customWidth="1"/>
    <col min="4105" max="4352" width="11.33203125" style="4"/>
    <col min="4353" max="4353" width="6.5546875" style="4" customWidth="1"/>
    <col min="4354" max="4354" width="34.88671875" style="4" customWidth="1"/>
    <col min="4355" max="4355" width="12.5546875" style="4" customWidth="1"/>
    <col min="4356" max="4356" width="12.88671875" style="4" customWidth="1"/>
    <col min="4357" max="4357" width="13.44140625" style="4" customWidth="1"/>
    <col min="4358" max="4358" width="13.109375" style="4" customWidth="1"/>
    <col min="4359" max="4359" width="16.44140625" style="4" customWidth="1"/>
    <col min="4360" max="4360" width="21.33203125" style="4" customWidth="1"/>
    <col min="4361" max="4608" width="11.33203125" style="4"/>
    <col min="4609" max="4609" width="6.5546875" style="4" customWidth="1"/>
    <col min="4610" max="4610" width="34.88671875" style="4" customWidth="1"/>
    <col min="4611" max="4611" width="12.5546875" style="4" customWidth="1"/>
    <col min="4612" max="4612" width="12.88671875" style="4" customWidth="1"/>
    <col min="4613" max="4613" width="13.44140625" style="4" customWidth="1"/>
    <col min="4614" max="4614" width="13.109375" style="4" customWidth="1"/>
    <col min="4615" max="4615" width="16.44140625" style="4" customWidth="1"/>
    <col min="4616" max="4616" width="21.33203125" style="4" customWidth="1"/>
    <col min="4617" max="4864" width="11.33203125" style="4"/>
    <col min="4865" max="4865" width="6.5546875" style="4" customWidth="1"/>
    <col min="4866" max="4866" width="34.88671875" style="4" customWidth="1"/>
    <col min="4867" max="4867" width="12.5546875" style="4" customWidth="1"/>
    <col min="4868" max="4868" width="12.88671875" style="4" customWidth="1"/>
    <col min="4869" max="4869" width="13.44140625" style="4" customWidth="1"/>
    <col min="4870" max="4870" width="13.109375" style="4" customWidth="1"/>
    <col min="4871" max="4871" width="16.44140625" style="4" customWidth="1"/>
    <col min="4872" max="4872" width="21.33203125" style="4" customWidth="1"/>
    <col min="4873" max="5120" width="11.33203125" style="4"/>
    <col min="5121" max="5121" width="6.5546875" style="4" customWidth="1"/>
    <col min="5122" max="5122" width="34.88671875" style="4" customWidth="1"/>
    <col min="5123" max="5123" width="12.5546875" style="4" customWidth="1"/>
    <col min="5124" max="5124" width="12.88671875" style="4" customWidth="1"/>
    <col min="5125" max="5125" width="13.44140625" style="4" customWidth="1"/>
    <col min="5126" max="5126" width="13.109375" style="4" customWidth="1"/>
    <col min="5127" max="5127" width="16.44140625" style="4" customWidth="1"/>
    <col min="5128" max="5128" width="21.33203125" style="4" customWidth="1"/>
    <col min="5129" max="5376" width="11.33203125" style="4"/>
    <col min="5377" max="5377" width="6.5546875" style="4" customWidth="1"/>
    <col min="5378" max="5378" width="34.88671875" style="4" customWidth="1"/>
    <col min="5379" max="5379" width="12.5546875" style="4" customWidth="1"/>
    <col min="5380" max="5380" width="12.88671875" style="4" customWidth="1"/>
    <col min="5381" max="5381" width="13.44140625" style="4" customWidth="1"/>
    <col min="5382" max="5382" width="13.109375" style="4" customWidth="1"/>
    <col min="5383" max="5383" width="16.44140625" style="4" customWidth="1"/>
    <col min="5384" max="5384" width="21.33203125" style="4" customWidth="1"/>
    <col min="5385" max="5632" width="11.33203125" style="4"/>
    <col min="5633" max="5633" width="6.5546875" style="4" customWidth="1"/>
    <col min="5634" max="5634" width="34.88671875" style="4" customWidth="1"/>
    <col min="5635" max="5635" width="12.5546875" style="4" customWidth="1"/>
    <col min="5636" max="5636" width="12.88671875" style="4" customWidth="1"/>
    <col min="5637" max="5637" width="13.44140625" style="4" customWidth="1"/>
    <col min="5638" max="5638" width="13.109375" style="4" customWidth="1"/>
    <col min="5639" max="5639" width="16.44140625" style="4" customWidth="1"/>
    <col min="5640" max="5640" width="21.33203125" style="4" customWidth="1"/>
    <col min="5641" max="5888" width="11.33203125" style="4"/>
    <col min="5889" max="5889" width="6.5546875" style="4" customWidth="1"/>
    <col min="5890" max="5890" width="34.88671875" style="4" customWidth="1"/>
    <col min="5891" max="5891" width="12.5546875" style="4" customWidth="1"/>
    <col min="5892" max="5892" width="12.88671875" style="4" customWidth="1"/>
    <col min="5893" max="5893" width="13.44140625" style="4" customWidth="1"/>
    <col min="5894" max="5894" width="13.109375" style="4" customWidth="1"/>
    <col min="5895" max="5895" width="16.44140625" style="4" customWidth="1"/>
    <col min="5896" max="5896" width="21.33203125" style="4" customWidth="1"/>
    <col min="5897" max="6144" width="11.33203125" style="4"/>
    <col min="6145" max="6145" width="6.5546875" style="4" customWidth="1"/>
    <col min="6146" max="6146" width="34.88671875" style="4" customWidth="1"/>
    <col min="6147" max="6147" width="12.5546875" style="4" customWidth="1"/>
    <col min="6148" max="6148" width="12.88671875" style="4" customWidth="1"/>
    <col min="6149" max="6149" width="13.44140625" style="4" customWidth="1"/>
    <col min="6150" max="6150" width="13.109375" style="4" customWidth="1"/>
    <col min="6151" max="6151" width="16.44140625" style="4" customWidth="1"/>
    <col min="6152" max="6152" width="21.33203125" style="4" customWidth="1"/>
    <col min="6153" max="6400" width="11.33203125" style="4"/>
    <col min="6401" max="6401" width="6.5546875" style="4" customWidth="1"/>
    <col min="6402" max="6402" width="34.88671875" style="4" customWidth="1"/>
    <col min="6403" max="6403" width="12.5546875" style="4" customWidth="1"/>
    <col min="6404" max="6404" width="12.88671875" style="4" customWidth="1"/>
    <col min="6405" max="6405" width="13.44140625" style="4" customWidth="1"/>
    <col min="6406" max="6406" width="13.109375" style="4" customWidth="1"/>
    <col min="6407" max="6407" width="16.44140625" style="4" customWidth="1"/>
    <col min="6408" max="6408" width="21.33203125" style="4" customWidth="1"/>
    <col min="6409" max="6656" width="11.33203125" style="4"/>
    <col min="6657" max="6657" width="6.5546875" style="4" customWidth="1"/>
    <col min="6658" max="6658" width="34.88671875" style="4" customWidth="1"/>
    <col min="6659" max="6659" width="12.5546875" style="4" customWidth="1"/>
    <col min="6660" max="6660" width="12.88671875" style="4" customWidth="1"/>
    <col min="6661" max="6661" width="13.44140625" style="4" customWidth="1"/>
    <col min="6662" max="6662" width="13.109375" style="4" customWidth="1"/>
    <col min="6663" max="6663" width="16.44140625" style="4" customWidth="1"/>
    <col min="6664" max="6664" width="21.33203125" style="4" customWidth="1"/>
    <col min="6665" max="6912" width="11.33203125" style="4"/>
    <col min="6913" max="6913" width="6.5546875" style="4" customWidth="1"/>
    <col min="6914" max="6914" width="34.88671875" style="4" customWidth="1"/>
    <col min="6915" max="6915" width="12.5546875" style="4" customWidth="1"/>
    <col min="6916" max="6916" width="12.88671875" style="4" customWidth="1"/>
    <col min="6917" max="6917" width="13.44140625" style="4" customWidth="1"/>
    <col min="6918" max="6918" width="13.109375" style="4" customWidth="1"/>
    <col min="6919" max="6919" width="16.44140625" style="4" customWidth="1"/>
    <col min="6920" max="6920" width="21.33203125" style="4" customWidth="1"/>
    <col min="6921" max="7168" width="11.33203125" style="4"/>
    <col min="7169" max="7169" width="6.5546875" style="4" customWidth="1"/>
    <col min="7170" max="7170" width="34.88671875" style="4" customWidth="1"/>
    <col min="7171" max="7171" width="12.5546875" style="4" customWidth="1"/>
    <col min="7172" max="7172" width="12.88671875" style="4" customWidth="1"/>
    <col min="7173" max="7173" width="13.44140625" style="4" customWidth="1"/>
    <col min="7174" max="7174" width="13.109375" style="4" customWidth="1"/>
    <col min="7175" max="7175" width="16.44140625" style="4" customWidth="1"/>
    <col min="7176" max="7176" width="21.33203125" style="4" customWidth="1"/>
    <col min="7177" max="7424" width="11.33203125" style="4"/>
    <col min="7425" max="7425" width="6.5546875" style="4" customWidth="1"/>
    <col min="7426" max="7426" width="34.88671875" style="4" customWidth="1"/>
    <col min="7427" max="7427" width="12.5546875" style="4" customWidth="1"/>
    <col min="7428" max="7428" width="12.88671875" style="4" customWidth="1"/>
    <col min="7429" max="7429" width="13.44140625" style="4" customWidth="1"/>
    <col min="7430" max="7430" width="13.109375" style="4" customWidth="1"/>
    <col min="7431" max="7431" width="16.44140625" style="4" customWidth="1"/>
    <col min="7432" max="7432" width="21.33203125" style="4" customWidth="1"/>
    <col min="7433" max="7680" width="11.33203125" style="4"/>
    <col min="7681" max="7681" width="6.5546875" style="4" customWidth="1"/>
    <col min="7682" max="7682" width="34.88671875" style="4" customWidth="1"/>
    <col min="7683" max="7683" width="12.5546875" style="4" customWidth="1"/>
    <col min="7684" max="7684" width="12.88671875" style="4" customWidth="1"/>
    <col min="7685" max="7685" width="13.44140625" style="4" customWidth="1"/>
    <col min="7686" max="7686" width="13.109375" style="4" customWidth="1"/>
    <col min="7687" max="7687" width="16.44140625" style="4" customWidth="1"/>
    <col min="7688" max="7688" width="21.33203125" style="4" customWidth="1"/>
    <col min="7689" max="7936" width="11.33203125" style="4"/>
    <col min="7937" max="7937" width="6.5546875" style="4" customWidth="1"/>
    <col min="7938" max="7938" width="34.88671875" style="4" customWidth="1"/>
    <col min="7939" max="7939" width="12.5546875" style="4" customWidth="1"/>
    <col min="7940" max="7940" width="12.88671875" style="4" customWidth="1"/>
    <col min="7941" max="7941" width="13.44140625" style="4" customWidth="1"/>
    <col min="7942" max="7942" width="13.109375" style="4" customWidth="1"/>
    <col min="7943" max="7943" width="16.44140625" style="4" customWidth="1"/>
    <col min="7944" max="7944" width="21.33203125" style="4" customWidth="1"/>
    <col min="7945" max="8192" width="11.33203125" style="4"/>
    <col min="8193" max="8193" width="6.5546875" style="4" customWidth="1"/>
    <col min="8194" max="8194" width="34.88671875" style="4" customWidth="1"/>
    <col min="8195" max="8195" width="12.5546875" style="4" customWidth="1"/>
    <col min="8196" max="8196" width="12.88671875" style="4" customWidth="1"/>
    <col min="8197" max="8197" width="13.44140625" style="4" customWidth="1"/>
    <col min="8198" max="8198" width="13.109375" style="4" customWidth="1"/>
    <col min="8199" max="8199" width="16.44140625" style="4" customWidth="1"/>
    <col min="8200" max="8200" width="21.33203125" style="4" customWidth="1"/>
    <col min="8201" max="8448" width="11.33203125" style="4"/>
    <col min="8449" max="8449" width="6.5546875" style="4" customWidth="1"/>
    <col min="8450" max="8450" width="34.88671875" style="4" customWidth="1"/>
    <col min="8451" max="8451" width="12.5546875" style="4" customWidth="1"/>
    <col min="8452" max="8452" width="12.88671875" style="4" customWidth="1"/>
    <col min="8453" max="8453" width="13.44140625" style="4" customWidth="1"/>
    <col min="8454" max="8454" width="13.109375" style="4" customWidth="1"/>
    <col min="8455" max="8455" width="16.44140625" style="4" customWidth="1"/>
    <col min="8456" max="8456" width="21.33203125" style="4" customWidth="1"/>
    <col min="8457" max="8704" width="11.33203125" style="4"/>
    <col min="8705" max="8705" width="6.5546875" style="4" customWidth="1"/>
    <col min="8706" max="8706" width="34.88671875" style="4" customWidth="1"/>
    <col min="8707" max="8707" width="12.5546875" style="4" customWidth="1"/>
    <col min="8708" max="8708" width="12.88671875" style="4" customWidth="1"/>
    <col min="8709" max="8709" width="13.44140625" style="4" customWidth="1"/>
    <col min="8710" max="8710" width="13.109375" style="4" customWidth="1"/>
    <col min="8711" max="8711" width="16.44140625" style="4" customWidth="1"/>
    <col min="8712" max="8712" width="21.33203125" style="4" customWidth="1"/>
    <col min="8713" max="8960" width="11.33203125" style="4"/>
    <col min="8961" max="8961" width="6.5546875" style="4" customWidth="1"/>
    <col min="8962" max="8962" width="34.88671875" style="4" customWidth="1"/>
    <col min="8963" max="8963" width="12.5546875" style="4" customWidth="1"/>
    <col min="8964" max="8964" width="12.88671875" style="4" customWidth="1"/>
    <col min="8965" max="8965" width="13.44140625" style="4" customWidth="1"/>
    <col min="8966" max="8966" width="13.109375" style="4" customWidth="1"/>
    <col min="8967" max="8967" width="16.44140625" style="4" customWidth="1"/>
    <col min="8968" max="8968" width="21.33203125" style="4" customWidth="1"/>
    <col min="8969" max="9216" width="11.33203125" style="4"/>
    <col min="9217" max="9217" width="6.5546875" style="4" customWidth="1"/>
    <col min="9218" max="9218" width="34.88671875" style="4" customWidth="1"/>
    <col min="9219" max="9219" width="12.5546875" style="4" customWidth="1"/>
    <col min="9220" max="9220" width="12.88671875" style="4" customWidth="1"/>
    <col min="9221" max="9221" width="13.44140625" style="4" customWidth="1"/>
    <col min="9222" max="9222" width="13.109375" style="4" customWidth="1"/>
    <col min="9223" max="9223" width="16.44140625" style="4" customWidth="1"/>
    <col min="9224" max="9224" width="21.33203125" style="4" customWidth="1"/>
    <col min="9225" max="9472" width="11.33203125" style="4"/>
    <col min="9473" max="9473" width="6.5546875" style="4" customWidth="1"/>
    <col min="9474" max="9474" width="34.88671875" style="4" customWidth="1"/>
    <col min="9475" max="9475" width="12.5546875" style="4" customWidth="1"/>
    <col min="9476" max="9476" width="12.88671875" style="4" customWidth="1"/>
    <col min="9477" max="9477" width="13.44140625" style="4" customWidth="1"/>
    <col min="9478" max="9478" width="13.109375" style="4" customWidth="1"/>
    <col min="9479" max="9479" width="16.44140625" style="4" customWidth="1"/>
    <col min="9480" max="9480" width="21.33203125" style="4" customWidth="1"/>
    <col min="9481" max="9728" width="11.33203125" style="4"/>
    <col min="9729" max="9729" width="6.5546875" style="4" customWidth="1"/>
    <col min="9730" max="9730" width="34.88671875" style="4" customWidth="1"/>
    <col min="9731" max="9731" width="12.5546875" style="4" customWidth="1"/>
    <col min="9732" max="9732" width="12.88671875" style="4" customWidth="1"/>
    <col min="9733" max="9733" width="13.44140625" style="4" customWidth="1"/>
    <col min="9734" max="9734" width="13.109375" style="4" customWidth="1"/>
    <col min="9735" max="9735" width="16.44140625" style="4" customWidth="1"/>
    <col min="9736" max="9736" width="21.33203125" style="4" customWidth="1"/>
    <col min="9737" max="9984" width="11.33203125" style="4"/>
    <col min="9985" max="9985" width="6.5546875" style="4" customWidth="1"/>
    <col min="9986" max="9986" width="34.88671875" style="4" customWidth="1"/>
    <col min="9987" max="9987" width="12.5546875" style="4" customWidth="1"/>
    <col min="9988" max="9988" width="12.88671875" style="4" customWidth="1"/>
    <col min="9989" max="9989" width="13.44140625" style="4" customWidth="1"/>
    <col min="9990" max="9990" width="13.109375" style="4" customWidth="1"/>
    <col min="9991" max="9991" width="16.44140625" style="4" customWidth="1"/>
    <col min="9992" max="9992" width="21.33203125" style="4" customWidth="1"/>
    <col min="9993" max="10240" width="11.33203125" style="4"/>
    <col min="10241" max="10241" width="6.5546875" style="4" customWidth="1"/>
    <col min="10242" max="10242" width="34.88671875" style="4" customWidth="1"/>
    <col min="10243" max="10243" width="12.5546875" style="4" customWidth="1"/>
    <col min="10244" max="10244" width="12.88671875" style="4" customWidth="1"/>
    <col min="10245" max="10245" width="13.44140625" style="4" customWidth="1"/>
    <col min="10246" max="10246" width="13.109375" style="4" customWidth="1"/>
    <col min="10247" max="10247" width="16.44140625" style="4" customWidth="1"/>
    <col min="10248" max="10248" width="21.33203125" style="4" customWidth="1"/>
    <col min="10249" max="10496" width="11.33203125" style="4"/>
    <col min="10497" max="10497" width="6.5546875" style="4" customWidth="1"/>
    <col min="10498" max="10498" width="34.88671875" style="4" customWidth="1"/>
    <col min="10499" max="10499" width="12.5546875" style="4" customWidth="1"/>
    <col min="10500" max="10500" width="12.88671875" style="4" customWidth="1"/>
    <col min="10501" max="10501" width="13.44140625" style="4" customWidth="1"/>
    <col min="10502" max="10502" width="13.109375" style="4" customWidth="1"/>
    <col min="10503" max="10503" width="16.44140625" style="4" customWidth="1"/>
    <col min="10504" max="10504" width="21.33203125" style="4" customWidth="1"/>
    <col min="10505" max="10752" width="11.33203125" style="4"/>
    <col min="10753" max="10753" width="6.5546875" style="4" customWidth="1"/>
    <col min="10754" max="10754" width="34.88671875" style="4" customWidth="1"/>
    <col min="10755" max="10755" width="12.5546875" style="4" customWidth="1"/>
    <col min="10756" max="10756" width="12.88671875" style="4" customWidth="1"/>
    <col min="10757" max="10757" width="13.44140625" style="4" customWidth="1"/>
    <col min="10758" max="10758" width="13.109375" style="4" customWidth="1"/>
    <col min="10759" max="10759" width="16.44140625" style="4" customWidth="1"/>
    <col min="10760" max="10760" width="21.33203125" style="4" customWidth="1"/>
    <col min="10761" max="11008" width="11.33203125" style="4"/>
    <col min="11009" max="11009" width="6.5546875" style="4" customWidth="1"/>
    <col min="11010" max="11010" width="34.88671875" style="4" customWidth="1"/>
    <col min="11011" max="11011" width="12.5546875" style="4" customWidth="1"/>
    <col min="11012" max="11012" width="12.88671875" style="4" customWidth="1"/>
    <col min="11013" max="11013" width="13.44140625" style="4" customWidth="1"/>
    <col min="11014" max="11014" width="13.109375" style="4" customWidth="1"/>
    <col min="11015" max="11015" width="16.44140625" style="4" customWidth="1"/>
    <col min="11016" max="11016" width="21.33203125" style="4" customWidth="1"/>
    <col min="11017" max="11264" width="11.33203125" style="4"/>
    <col min="11265" max="11265" width="6.5546875" style="4" customWidth="1"/>
    <col min="11266" max="11266" width="34.88671875" style="4" customWidth="1"/>
    <col min="11267" max="11267" width="12.5546875" style="4" customWidth="1"/>
    <col min="11268" max="11268" width="12.88671875" style="4" customWidth="1"/>
    <col min="11269" max="11269" width="13.44140625" style="4" customWidth="1"/>
    <col min="11270" max="11270" width="13.109375" style="4" customWidth="1"/>
    <col min="11271" max="11271" width="16.44140625" style="4" customWidth="1"/>
    <col min="11272" max="11272" width="21.33203125" style="4" customWidth="1"/>
    <col min="11273" max="11520" width="11.33203125" style="4"/>
    <col min="11521" max="11521" width="6.5546875" style="4" customWidth="1"/>
    <col min="11522" max="11522" width="34.88671875" style="4" customWidth="1"/>
    <col min="11523" max="11523" width="12.5546875" style="4" customWidth="1"/>
    <col min="11524" max="11524" width="12.88671875" style="4" customWidth="1"/>
    <col min="11525" max="11525" width="13.44140625" style="4" customWidth="1"/>
    <col min="11526" max="11526" width="13.109375" style="4" customWidth="1"/>
    <col min="11527" max="11527" width="16.44140625" style="4" customWidth="1"/>
    <col min="11528" max="11528" width="21.33203125" style="4" customWidth="1"/>
    <col min="11529" max="11776" width="11.33203125" style="4"/>
    <col min="11777" max="11777" width="6.5546875" style="4" customWidth="1"/>
    <col min="11778" max="11778" width="34.88671875" style="4" customWidth="1"/>
    <col min="11779" max="11779" width="12.5546875" style="4" customWidth="1"/>
    <col min="11780" max="11780" width="12.88671875" style="4" customWidth="1"/>
    <col min="11781" max="11781" width="13.44140625" style="4" customWidth="1"/>
    <col min="11782" max="11782" width="13.109375" style="4" customWidth="1"/>
    <col min="11783" max="11783" width="16.44140625" style="4" customWidth="1"/>
    <col min="11784" max="11784" width="21.33203125" style="4" customWidth="1"/>
    <col min="11785" max="12032" width="11.33203125" style="4"/>
    <col min="12033" max="12033" width="6.5546875" style="4" customWidth="1"/>
    <col min="12034" max="12034" width="34.88671875" style="4" customWidth="1"/>
    <col min="12035" max="12035" width="12.5546875" style="4" customWidth="1"/>
    <col min="12036" max="12036" width="12.88671875" style="4" customWidth="1"/>
    <col min="12037" max="12037" width="13.44140625" style="4" customWidth="1"/>
    <col min="12038" max="12038" width="13.109375" style="4" customWidth="1"/>
    <col min="12039" max="12039" width="16.44140625" style="4" customWidth="1"/>
    <col min="12040" max="12040" width="21.33203125" style="4" customWidth="1"/>
    <col min="12041" max="12288" width="11.33203125" style="4"/>
    <col min="12289" max="12289" width="6.5546875" style="4" customWidth="1"/>
    <col min="12290" max="12290" width="34.88671875" style="4" customWidth="1"/>
    <col min="12291" max="12291" width="12.5546875" style="4" customWidth="1"/>
    <col min="12292" max="12292" width="12.88671875" style="4" customWidth="1"/>
    <col min="12293" max="12293" width="13.44140625" style="4" customWidth="1"/>
    <col min="12294" max="12294" width="13.109375" style="4" customWidth="1"/>
    <col min="12295" max="12295" width="16.44140625" style="4" customWidth="1"/>
    <col min="12296" max="12296" width="21.33203125" style="4" customWidth="1"/>
    <col min="12297" max="12544" width="11.33203125" style="4"/>
    <col min="12545" max="12545" width="6.5546875" style="4" customWidth="1"/>
    <col min="12546" max="12546" width="34.88671875" style="4" customWidth="1"/>
    <col min="12547" max="12547" width="12.5546875" style="4" customWidth="1"/>
    <col min="12548" max="12548" width="12.88671875" style="4" customWidth="1"/>
    <col min="12549" max="12549" width="13.44140625" style="4" customWidth="1"/>
    <col min="12550" max="12550" width="13.109375" style="4" customWidth="1"/>
    <col min="12551" max="12551" width="16.44140625" style="4" customWidth="1"/>
    <col min="12552" max="12552" width="21.33203125" style="4" customWidth="1"/>
    <col min="12553" max="12800" width="11.33203125" style="4"/>
    <col min="12801" max="12801" width="6.5546875" style="4" customWidth="1"/>
    <col min="12802" max="12802" width="34.88671875" style="4" customWidth="1"/>
    <col min="12803" max="12803" width="12.5546875" style="4" customWidth="1"/>
    <col min="12804" max="12804" width="12.88671875" style="4" customWidth="1"/>
    <col min="12805" max="12805" width="13.44140625" style="4" customWidth="1"/>
    <col min="12806" max="12806" width="13.109375" style="4" customWidth="1"/>
    <col min="12807" max="12807" width="16.44140625" style="4" customWidth="1"/>
    <col min="12808" max="12808" width="21.33203125" style="4" customWidth="1"/>
    <col min="12809" max="13056" width="11.33203125" style="4"/>
    <col min="13057" max="13057" width="6.5546875" style="4" customWidth="1"/>
    <col min="13058" max="13058" width="34.88671875" style="4" customWidth="1"/>
    <col min="13059" max="13059" width="12.5546875" style="4" customWidth="1"/>
    <col min="13060" max="13060" width="12.88671875" style="4" customWidth="1"/>
    <col min="13061" max="13061" width="13.44140625" style="4" customWidth="1"/>
    <col min="13062" max="13062" width="13.109375" style="4" customWidth="1"/>
    <col min="13063" max="13063" width="16.44140625" style="4" customWidth="1"/>
    <col min="13064" max="13064" width="21.33203125" style="4" customWidth="1"/>
    <col min="13065" max="13312" width="11.33203125" style="4"/>
    <col min="13313" max="13313" width="6.5546875" style="4" customWidth="1"/>
    <col min="13314" max="13314" width="34.88671875" style="4" customWidth="1"/>
    <col min="13315" max="13315" width="12.5546875" style="4" customWidth="1"/>
    <col min="13316" max="13316" width="12.88671875" style="4" customWidth="1"/>
    <col min="13317" max="13317" width="13.44140625" style="4" customWidth="1"/>
    <col min="13318" max="13318" width="13.109375" style="4" customWidth="1"/>
    <col min="13319" max="13319" width="16.44140625" style="4" customWidth="1"/>
    <col min="13320" max="13320" width="21.33203125" style="4" customWidth="1"/>
    <col min="13321" max="13568" width="11.33203125" style="4"/>
    <col min="13569" max="13569" width="6.5546875" style="4" customWidth="1"/>
    <col min="13570" max="13570" width="34.88671875" style="4" customWidth="1"/>
    <col min="13571" max="13571" width="12.5546875" style="4" customWidth="1"/>
    <col min="13572" max="13572" width="12.88671875" style="4" customWidth="1"/>
    <col min="13573" max="13573" width="13.44140625" style="4" customWidth="1"/>
    <col min="13574" max="13574" width="13.109375" style="4" customWidth="1"/>
    <col min="13575" max="13575" width="16.44140625" style="4" customWidth="1"/>
    <col min="13576" max="13576" width="21.33203125" style="4" customWidth="1"/>
    <col min="13577" max="13824" width="11.33203125" style="4"/>
    <col min="13825" max="13825" width="6.5546875" style="4" customWidth="1"/>
    <col min="13826" max="13826" width="34.88671875" style="4" customWidth="1"/>
    <col min="13827" max="13827" width="12.5546875" style="4" customWidth="1"/>
    <col min="13828" max="13828" width="12.88671875" style="4" customWidth="1"/>
    <col min="13829" max="13829" width="13.44140625" style="4" customWidth="1"/>
    <col min="13830" max="13830" width="13.109375" style="4" customWidth="1"/>
    <col min="13831" max="13831" width="16.44140625" style="4" customWidth="1"/>
    <col min="13832" max="13832" width="21.33203125" style="4" customWidth="1"/>
    <col min="13833" max="14080" width="11.33203125" style="4"/>
    <col min="14081" max="14081" width="6.5546875" style="4" customWidth="1"/>
    <col min="14082" max="14082" width="34.88671875" style="4" customWidth="1"/>
    <col min="14083" max="14083" width="12.5546875" style="4" customWidth="1"/>
    <col min="14084" max="14084" width="12.88671875" style="4" customWidth="1"/>
    <col min="14085" max="14085" width="13.44140625" style="4" customWidth="1"/>
    <col min="14086" max="14086" width="13.109375" style="4" customWidth="1"/>
    <col min="14087" max="14087" width="16.44140625" style="4" customWidth="1"/>
    <col min="14088" max="14088" width="21.33203125" style="4" customWidth="1"/>
    <col min="14089" max="14336" width="11.33203125" style="4"/>
    <col min="14337" max="14337" width="6.5546875" style="4" customWidth="1"/>
    <col min="14338" max="14338" width="34.88671875" style="4" customWidth="1"/>
    <col min="14339" max="14339" width="12.5546875" style="4" customWidth="1"/>
    <col min="14340" max="14340" width="12.88671875" style="4" customWidth="1"/>
    <col min="14341" max="14341" width="13.44140625" style="4" customWidth="1"/>
    <col min="14342" max="14342" width="13.109375" style="4" customWidth="1"/>
    <col min="14343" max="14343" width="16.44140625" style="4" customWidth="1"/>
    <col min="14344" max="14344" width="21.33203125" style="4" customWidth="1"/>
    <col min="14345" max="14592" width="11.33203125" style="4"/>
    <col min="14593" max="14593" width="6.5546875" style="4" customWidth="1"/>
    <col min="14594" max="14594" width="34.88671875" style="4" customWidth="1"/>
    <col min="14595" max="14595" width="12.5546875" style="4" customWidth="1"/>
    <col min="14596" max="14596" width="12.88671875" style="4" customWidth="1"/>
    <col min="14597" max="14597" width="13.44140625" style="4" customWidth="1"/>
    <col min="14598" max="14598" width="13.109375" style="4" customWidth="1"/>
    <col min="14599" max="14599" width="16.44140625" style="4" customWidth="1"/>
    <col min="14600" max="14600" width="21.33203125" style="4" customWidth="1"/>
    <col min="14601" max="14848" width="11.33203125" style="4"/>
    <col min="14849" max="14849" width="6.5546875" style="4" customWidth="1"/>
    <col min="14850" max="14850" width="34.88671875" style="4" customWidth="1"/>
    <col min="14851" max="14851" width="12.5546875" style="4" customWidth="1"/>
    <col min="14852" max="14852" width="12.88671875" style="4" customWidth="1"/>
    <col min="14853" max="14853" width="13.44140625" style="4" customWidth="1"/>
    <col min="14854" max="14854" width="13.109375" style="4" customWidth="1"/>
    <col min="14855" max="14855" width="16.44140625" style="4" customWidth="1"/>
    <col min="14856" max="14856" width="21.33203125" style="4" customWidth="1"/>
    <col min="14857" max="15104" width="11.33203125" style="4"/>
    <col min="15105" max="15105" width="6.5546875" style="4" customWidth="1"/>
    <col min="15106" max="15106" width="34.88671875" style="4" customWidth="1"/>
    <col min="15107" max="15107" width="12.5546875" style="4" customWidth="1"/>
    <col min="15108" max="15108" width="12.88671875" style="4" customWidth="1"/>
    <col min="15109" max="15109" width="13.44140625" style="4" customWidth="1"/>
    <col min="15110" max="15110" width="13.109375" style="4" customWidth="1"/>
    <col min="15111" max="15111" width="16.44140625" style="4" customWidth="1"/>
    <col min="15112" max="15112" width="21.33203125" style="4" customWidth="1"/>
    <col min="15113" max="15360" width="11.33203125" style="4"/>
    <col min="15361" max="15361" width="6.5546875" style="4" customWidth="1"/>
    <col min="15362" max="15362" width="34.88671875" style="4" customWidth="1"/>
    <col min="15363" max="15363" width="12.5546875" style="4" customWidth="1"/>
    <col min="15364" max="15364" width="12.88671875" style="4" customWidth="1"/>
    <col min="15365" max="15365" width="13.44140625" style="4" customWidth="1"/>
    <col min="15366" max="15366" width="13.109375" style="4" customWidth="1"/>
    <col min="15367" max="15367" width="16.44140625" style="4" customWidth="1"/>
    <col min="15368" max="15368" width="21.33203125" style="4" customWidth="1"/>
    <col min="15369" max="15616" width="11.33203125" style="4"/>
    <col min="15617" max="15617" width="6.5546875" style="4" customWidth="1"/>
    <col min="15618" max="15618" width="34.88671875" style="4" customWidth="1"/>
    <col min="15619" max="15619" width="12.5546875" style="4" customWidth="1"/>
    <col min="15620" max="15620" width="12.88671875" style="4" customWidth="1"/>
    <col min="15621" max="15621" width="13.44140625" style="4" customWidth="1"/>
    <col min="15622" max="15622" width="13.109375" style="4" customWidth="1"/>
    <col min="15623" max="15623" width="16.44140625" style="4" customWidth="1"/>
    <col min="15624" max="15624" width="21.33203125" style="4" customWidth="1"/>
    <col min="15625" max="15872" width="11.33203125" style="4"/>
    <col min="15873" max="15873" width="6.5546875" style="4" customWidth="1"/>
    <col min="15874" max="15874" width="34.88671875" style="4" customWidth="1"/>
    <col min="15875" max="15875" width="12.5546875" style="4" customWidth="1"/>
    <col min="15876" max="15876" width="12.88671875" style="4" customWidth="1"/>
    <col min="15877" max="15877" width="13.44140625" style="4" customWidth="1"/>
    <col min="15878" max="15878" width="13.109375" style="4" customWidth="1"/>
    <col min="15879" max="15879" width="16.44140625" style="4" customWidth="1"/>
    <col min="15880" max="15880" width="21.33203125" style="4" customWidth="1"/>
    <col min="15881" max="16128" width="11.33203125" style="4"/>
    <col min="16129" max="16129" width="6.5546875" style="4" customWidth="1"/>
    <col min="16130" max="16130" width="34.88671875" style="4" customWidth="1"/>
    <col min="16131" max="16131" width="12.5546875" style="4" customWidth="1"/>
    <col min="16132" max="16132" width="12.88671875" style="4" customWidth="1"/>
    <col min="16133" max="16133" width="13.44140625" style="4" customWidth="1"/>
    <col min="16134" max="16134" width="13.109375" style="4" customWidth="1"/>
    <col min="16135" max="16135" width="16.44140625" style="4" customWidth="1"/>
    <col min="16136" max="16136" width="21.33203125" style="4" customWidth="1"/>
    <col min="16137" max="16384" width="11.33203125" style="4"/>
  </cols>
  <sheetData>
    <row r="1" spans="1:11" x14ac:dyDescent="0.25">
      <c r="A1" s="1" t="s">
        <v>0</v>
      </c>
      <c r="B1" s="2"/>
      <c r="C1" s="2"/>
      <c r="D1" s="3"/>
    </row>
    <row r="2" spans="1:11" x14ac:dyDescent="0.25">
      <c r="A2" s="6"/>
      <c r="B2" s="6"/>
      <c r="C2" s="6"/>
      <c r="D2" s="3"/>
    </row>
    <row r="3" spans="1:11" ht="39.6" x14ac:dyDescent="0.25">
      <c r="A3" s="7" t="s">
        <v>1</v>
      </c>
      <c r="B3" s="8" t="s">
        <v>2</v>
      </c>
      <c r="C3" s="8"/>
      <c r="D3" s="9" t="s">
        <v>62</v>
      </c>
      <c r="E3" s="10" t="s">
        <v>63</v>
      </c>
      <c r="F3" s="10" t="s">
        <v>64</v>
      </c>
      <c r="G3" s="43" t="s">
        <v>65</v>
      </c>
      <c r="H3" s="29" t="s">
        <v>66</v>
      </c>
      <c r="I3" s="64" t="s">
        <v>61</v>
      </c>
      <c r="J3" s="57" t="s">
        <v>67</v>
      </c>
      <c r="K3" s="29" t="s">
        <v>75</v>
      </c>
    </row>
    <row r="4" spans="1:11" x14ac:dyDescent="0.25">
      <c r="A4" s="11" t="s">
        <v>3</v>
      </c>
      <c r="B4" s="12" t="s">
        <v>4</v>
      </c>
      <c r="C4" s="8"/>
      <c r="D4" s="9"/>
      <c r="E4" s="10"/>
      <c r="F4" s="10"/>
      <c r="G4" s="13"/>
      <c r="H4" s="29"/>
      <c r="I4" s="29"/>
      <c r="J4" s="58"/>
      <c r="K4" s="35"/>
    </row>
    <row r="5" spans="1:11" x14ac:dyDescent="0.25">
      <c r="A5" s="14" t="s">
        <v>5</v>
      </c>
      <c r="B5" s="7" t="s">
        <v>6</v>
      </c>
      <c r="C5" s="7"/>
      <c r="D5" s="15">
        <v>6270760</v>
      </c>
      <c r="E5" s="10">
        <v>6270760</v>
      </c>
      <c r="F5" s="10">
        <v>6270760</v>
      </c>
      <c r="G5" s="16">
        <v>7086240</v>
      </c>
      <c r="H5" s="35">
        <v>7086240</v>
      </c>
      <c r="I5" s="35">
        <v>7086240</v>
      </c>
      <c r="J5" s="59">
        <v>7086240</v>
      </c>
      <c r="K5" s="35">
        <v>7389200</v>
      </c>
    </row>
    <row r="6" spans="1:11" x14ac:dyDescent="0.25">
      <c r="A6" s="14"/>
      <c r="B6" s="7" t="s">
        <v>7</v>
      </c>
      <c r="C6" s="7"/>
      <c r="D6" s="15">
        <v>-3424305</v>
      </c>
      <c r="E6" s="10">
        <v>-3683092</v>
      </c>
      <c r="F6" s="10">
        <v>-2500051</v>
      </c>
      <c r="G6" s="16">
        <v>-914557</v>
      </c>
      <c r="H6" s="35"/>
      <c r="I6" s="35"/>
      <c r="J6" s="59"/>
      <c r="K6" s="35"/>
    </row>
    <row r="7" spans="1:11" x14ac:dyDescent="0.25">
      <c r="A7" s="14" t="s">
        <v>8</v>
      </c>
      <c r="B7" s="7" t="s">
        <v>9</v>
      </c>
      <c r="C7" s="7"/>
      <c r="D7" s="15">
        <v>11776000</v>
      </c>
      <c r="E7" s="10">
        <v>11808000</v>
      </c>
      <c r="F7" s="10">
        <v>11808000</v>
      </c>
      <c r="G7" s="16">
        <v>11936000</v>
      </c>
      <c r="H7" s="35">
        <v>11936000</v>
      </c>
      <c r="I7" s="35">
        <v>11936000</v>
      </c>
      <c r="J7" s="59">
        <v>11936000</v>
      </c>
      <c r="K7" s="35">
        <v>12495500</v>
      </c>
    </row>
    <row r="8" spans="1:11" x14ac:dyDescent="0.25">
      <c r="A8" s="14" t="s">
        <v>10</v>
      </c>
      <c r="B8" s="7" t="s">
        <v>11</v>
      </c>
      <c r="C8" s="7"/>
      <c r="D8" s="15">
        <v>100000</v>
      </c>
      <c r="E8" s="10">
        <v>775767</v>
      </c>
      <c r="F8" s="10">
        <v>100000</v>
      </c>
      <c r="G8" s="16">
        <v>100000</v>
      </c>
      <c r="H8" s="35">
        <v>775767</v>
      </c>
      <c r="I8" s="35">
        <v>775767</v>
      </c>
      <c r="J8" s="59">
        <v>100000</v>
      </c>
      <c r="K8" s="35">
        <v>100000</v>
      </c>
    </row>
    <row r="9" spans="1:11" x14ac:dyDescent="0.25">
      <c r="A9" s="14" t="s">
        <v>12</v>
      </c>
      <c r="B9" s="7" t="s">
        <v>13</v>
      </c>
      <c r="C9" s="7"/>
      <c r="D9" s="15">
        <v>5100690</v>
      </c>
      <c r="E9" s="10">
        <v>5100690</v>
      </c>
      <c r="F9" s="10">
        <v>5105230</v>
      </c>
      <c r="G9" s="16">
        <v>5105230</v>
      </c>
      <c r="H9" s="35">
        <v>5106138</v>
      </c>
      <c r="I9" s="35">
        <v>5286090</v>
      </c>
      <c r="J9" s="59">
        <v>5286090</v>
      </c>
      <c r="K9" s="35">
        <v>5511030</v>
      </c>
    </row>
    <row r="10" spans="1:11" x14ac:dyDescent="0.25">
      <c r="A10" s="14"/>
      <c r="B10" s="7" t="s">
        <v>14</v>
      </c>
      <c r="C10" s="7"/>
      <c r="D10" s="17">
        <f t="shared" ref="D10:G10" si="0">SUM(D5:D9)</f>
        <v>19823145</v>
      </c>
      <c r="E10" s="17">
        <f t="shared" si="0"/>
        <v>20272125</v>
      </c>
      <c r="F10" s="17">
        <f t="shared" si="0"/>
        <v>20783939</v>
      </c>
      <c r="G10" s="18">
        <f t="shared" si="0"/>
        <v>23312913</v>
      </c>
      <c r="H10" s="18">
        <v>24904145</v>
      </c>
      <c r="I10" s="37">
        <f>SUM(I5:I9)</f>
        <v>25084097</v>
      </c>
      <c r="J10" s="37">
        <f>SUM(J5:J9)</f>
        <v>24408330</v>
      </c>
      <c r="K10" s="35">
        <f>SUM(K5:K9)</f>
        <v>25495730</v>
      </c>
    </row>
    <row r="11" spans="1:11" x14ac:dyDescent="0.25">
      <c r="A11" s="19"/>
      <c r="B11" s="11" t="s">
        <v>15</v>
      </c>
      <c r="C11" s="11"/>
      <c r="D11" s="20">
        <f t="shared" ref="D11:G11" si="1">SUM(D10:D10)</f>
        <v>19823145</v>
      </c>
      <c r="E11" s="20">
        <f t="shared" si="1"/>
        <v>20272125</v>
      </c>
      <c r="F11" s="20">
        <f t="shared" si="1"/>
        <v>20783939</v>
      </c>
      <c r="G11" s="21">
        <f t="shared" si="1"/>
        <v>23312913</v>
      </c>
      <c r="H11" s="21">
        <v>24904145</v>
      </c>
      <c r="I11" s="21">
        <f>I10</f>
        <v>25084097</v>
      </c>
      <c r="J11" s="21">
        <f>J10</f>
        <v>24408330</v>
      </c>
      <c r="K11" s="54">
        <f>K10</f>
        <v>25495730</v>
      </c>
    </row>
    <row r="12" spans="1:11" x14ac:dyDescent="0.25">
      <c r="A12" s="19"/>
      <c r="B12" s="11"/>
      <c r="C12" s="11"/>
      <c r="D12" s="22"/>
      <c r="E12" s="10"/>
      <c r="F12" s="10"/>
      <c r="G12" s="16"/>
      <c r="H12" s="35"/>
      <c r="I12" s="35"/>
      <c r="J12" s="59"/>
      <c r="K12" s="35"/>
    </row>
    <row r="13" spans="1:11" x14ac:dyDescent="0.25">
      <c r="A13" s="14" t="s">
        <v>16</v>
      </c>
      <c r="B13" s="7" t="s">
        <v>17</v>
      </c>
      <c r="C13" s="7"/>
      <c r="D13" s="15">
        <v>6000000</v>
      </c>
      <c r="E13" s="10">
        <v>6000000</v>
      </c>
      <c r="F13" s="10">
        <v>6000000</v>
      </c>
      <c r="G13" s="16">
        <v>7000000</v>
      </c>
      <c r="H13" s="35">
        <v>8000000</v>
      </c>
      <c r="I13" s="35">
        <v>8000000</v>
      </c>
      <c r="J13" s="59">
        <v>8000000</v>
      </c>
      <c r="K13" s="35">
        <v>4800000</v>
      </c>
    </row>
    <row r="14" spans="1:11" x14ac:dyDescent="0.25">
      <c r="A14" s="14"/>
      <c r="B14" s="7" t="s">
        <v>18</v>
      </c>
      <c r="C14" s="7"/>
      <c r="D14" s="15">
        <v>-6000000</v>
      </c>
      <c r="E14" s="10">
        <v>-6000000</v>
      </c>
      <c r="F14" s="10">
        <v>-6000000</v>
      </c>
      <c r="G14" s="16">
        <v>-7000000</v>
      </c>
      <c r="H14" s="35"/>
      <c r="I14" s="35"/>
      <c r="J14" s="59"/>
      <c r="K14" s="35"/>
    </row>
    <row r="15" spans="1:11" x14ac:dyDescent="0.25">
      <c r="A15" s="14"/>
      <c r="B15" s="11" t="s">
        <v>19</v>
      </c>
      <c r="C15" s="7"/>
      <c r="D15" s="20">
        <f t="shared" ref="D15:G15" si="2">D13+D14</f>
        <v>0</v>
      </c>
      <c r="E15" s="20">
        <f t="shared" si="2"/>
        <v>0</v>
      </c>
      <c r="F15" s="20">
        <f t="shared" si="2"/>
        <v>0</v>
      </c>
      <c r="G15" s="21">
        <f t="shared" si="2"/>
        <v>0</v>
      </c>
      <c r="H15" s="21">
        <v>8000000</v>
      </c>
      <c r="I15" s="21">
        <v>8000000</v>
      </c>
      <c r="J15" s="21">
        <v>8000000</v>
      </c>
      <c r="K15" s="54">
        <v>8000000</v>
      </c>
    </row>
    <row r="16" spans="1:11" x14ac:dyDescent="0.25">
      <c r="A16" s="14"/>
      <c r="B16" s="7"/>
      <c r="C16" s="7"/>
      <c r="D16" s="15"/>
      <c r="E16" s="10"/>
      <c r="F16" s="10"/>
      <c r="G16" s="16"/>
      <c r="H16" s="35"/>
      <c r="I16" s="35"/>
      <c r="J16" s="59"/>
      <c r="K16" s="35"/>
    </row>
    <row r="17" spans="1:11" x14ac:dyDescent="0.25">
      <c r="A17" s="14" t="s">
        <v>20</v>
      </c>
      <c r="B17" s="7" t="s">
        <v>21</v>
      </c>
      <c r="C17" s="7"/>
      <c r="D17" s="15">
        <v>341700</v>
      </c>
      <c r="E17" s="10">
        <v>316200</v>
      </c>
      <c r="F17" s="10">
        <v>298350</v>
      </c>
      <c r="G17" s="16">
        <v>318750</v>
      </c>
      <c r="H17" s="35">
        <v>316200</v>
      </c>
      <c r="I17" s="35">
        <v>316200</v>
      </c>
      <c r="J17" s="59">
        <v>313650</v>
      </c>
      <c r="K17" s="35">
        <v>306000</v>
      </c>
    </row>
    <row r="18" spans="1:11" x14ac:dyDescent="0.25">
      <c r="A18" s="14"/>
      <c r="B18" s="7" t="s">
        <v>18</v>
      </c>
      <c r="C18" s="7"/>
      <c r="D18" s="15">
        <v>-341700</v>
      </c>
      <c r="E18" s="10">
        <v>-316200</v>
      </c>
      <c r="F18" s="10">
        <v>-298350</v>
      </c>
      <c r="G18" s="16">
        <v>-318750</v>
      </c>
      <c r="H18" s="35"/>
      <c r="I18" s="35"/>
      <c r="J18" s="59"/>
      <c r="K18" s="35"/>
    </row>
    <row r="19" spans="1:11" s="42" customFormat="1" x14ac:dyDescent="0.25">
      <c r="A19" s="38"/>
      <c r="B19" s="39" t="s">
        <v>22</v>
      </c>
      <c r="C19" s="39"/>
      <c r="D19" s="40">
        <f t="shared" ref="D19:G19" si="3">SUM(D17:D18)</f>
        <v>0</v>
      </c>
      <c r="E19" s="40">
        <f t="shared" si="3"/>
        <v>0</v>
      </c>
      <c r="F19" s="40">
        <f t="shared" si="3"/>
        <v>0</v>
      </c>
      <c r="G19" s="41">
        <f t="shared" si="3"/>
        <v>0</v>
      </c>
      <c r="H19" s="41">
        <v>316200</v>
      </c>
      <c r="I19" s="41">
        <f>SUM(I17:I18)</f>
        <v>316200</v>
      </c>
      <c r="J19" s="41">
        <f>SUM(J17:J18)</f>
        <v>313650</v>
      </c>
      <c r="K19" s="55">
        <f>SUM(K17:K18)</f>
        <v>306000</v>
      </c>
    </row>
    <row r="20" spans="1:11" x14ac:dyDescent="0.25">
      <c r="A20" s="14"/>
      <c r="B20" s="7"/>
      <c r="C20" s="7"/>
      <c r="D20" s="15"/>
      <c r="E20" s="10"/>
      <c r="F20" s="10"/>
      <c r="G20" s="16"/>
      <c r="H20" s="35"/>
      <c r="I20" s="35"/>
      <c r="J20" s="59"/>
      <c r="K20" s="35"/>
    </row>
    <row r="21" spans="1:11" x14ac:dyDescent="0.25">
      <c r="A21" s="14" t="s">
        <v>23</v>
      </c>
      <c r="B21" s="7" t="s">
        <v>24</v>
      </c>
      <c r="C21" s="7"/>
      <c r="D21" s="15">
        <v>22851000</v>
      </c>
      <c r="E21" s="10">
        <v>22580690</v>
      </c>
      <c r="F21" s="10">
        <v>19474200</v>
      </c>
      <c r="G21" s="16">
        <v>19388110</v>
      </c>
      <c r="H21" s="35">
        <v>0</v>
      </c>
      <c r="I21" s="35">
        <v>0</v>
      </c>
      <c r="J21" s="59">
        <v>0</v>
      </c>
      <c r="K21" s="35">
        <v>0</v>
      </c>
    </row>
    <row r="22" spans="1:11" x14ac:dyDescent="0.25">
      <c r="A22" s="14"/>
      <c r="B22" s="7" t="s">
        <v>18</v>
      </c>
      <c r="C22" s="7"/>
      <c r="D22" s="15">
        <v>0</v>
      </c>
      <c r="E22" s="10">
        <v>0</v>
      </c>
      <c r="F22" s="10">
        <v>0</v>
      </c>
      <c r="G22" s="16">
        <v>0</v>
      </c>
      <c r="H22" s="35"/>
      <c r="I22" s="35"/>
      <c r="J22" s="59"/>
      <c r="K22" s="35"/>
    </row>
    <row r="23" spans="1:11" x14ac:dyDescent="0.25">
      <c r="A23" s="14"/>
      <c r="B23" s="11" t="s">
        <v>25</v>
      </c>
      <c r="C23" s="11"/>
      <c r="D23" s="20">
        <f t="shared" ref="D23:G23" si="4">SUM(D21:D22)</f>
        <v>22851000</v>
      </c>
      <c r="E23" s="20">
        <f t="shared" si="4"/>
        <v>22580690</v>
      </c>
      <c r="F23" s="20">
        <f t="shared" si="4"/>
        <v>19474200</v>
      </c>
      <c r="G23" s="21">
        <f t="shared" si="4"/>
        <v>19388110</v>
      </c>
      <c r="H23" s="21">
        <v>0</v>
      </c>
      <c r="I23" s="21">
        <v>0</v>
      </c>
      <c r="J23" s="21">
        <v>0</v>
      </c>
      <c r="K23" s="54">
        <v>0</v>
      </c>
    </row>
    <row r="24" spans="1:11" x14ac:dyDescent="0.25">
      <c r="A24" s="14" t="s">
        <v>26</v>
      </c>
      <c r="B24" s="7" t="s">
        <v>27</v>
      </c>
      <c r="C24" s="7"/>
      <c r="D24" s="15"/>
      <c r="E24" s="10">
        <v>585200</v>
      </c>
      <c r="F24" s="10">
        <v>560300</v>
      </c>
      <c r="G24" s="16">
        <v>128100</v>
      </c>
      <c r="H24" s="35">
        <v>0</v>
      </c>
      <c r="I24" s="35">
        <v>0</v>
      </c>
      <c r="J24" s="59">
        <v>0</v>
      </c>
      <c r="K24" s="35">
        <v>3915653</v>
      </c>
    </row>
    <row r="25" spans="1:11" x14ac:dyDescent="0.25">
      <c r="A25" s="19" t="s">
        <v>3</v>
      </c>
      <c r="B25" s="11" t="s">
        <v>4</v>
      </c>
      <c r="C25" s="11"/>
      <c r="D25" s="20">
        <f>SUM(D11+D15+D19+D23)</f>
        <v>42674145</v>
      </c>
      <c r="E25" s="20">
        <f>SUM(E11+E15+E19+E23+E24)</f>
        <v>43438015</v>
      </c>
      <c r="F25" s="20">
        <f>SUM(F11+F15+F19+F23+F24)</f>
        <v>40818439</v>
      </c>
      <c r="G25" s="21">
        <f>SUM(G11+G15+G19+G23+G24)</f>
        <v>42829123</v>
      </c>
      <c r="H25" s="21">
        <v>33220345</v>
      </c>
      <c r="I25" s="21">
        <f>I11+I15+I19+I23</f>
        <v>33400297</v>
      </c>
      <c r="J25" s="21">
        <f>J11+J15+J19+J23</f>
        <v>32721980</v>
      </c>
      <c r="K25" s="54">
        <f>K11+K15+K19+K23</f>
        <v>33801730</v>
      </c>
    </row>
    <row r="26" spans="1:11" x14ac:dyDescent="0.25">
      <c r="A26" s="14"/>
      <c r="B26" s="7" t="s">
        <v>18</v>
      </c>
      <c r="C26" s="23">
        <v>8752110</v>
      </c>
      <c r="D26" s="15">
        <v>9766005</v>
      </c>
      <c r="E26" s="10">
        <v>9999292</v>
      </c>
      <c r="F26" s="10">
        <v>8798401</v>
      </c>
      <c r="G26" s="16">
        <v>8233307</v>
      </c>
      <c r="H26" s="35"/>
      <c r="I26" s="35"/>
      <c r="J26" s="59"/>
      <c r="K26" s="35"/>
    </row>
    <row r="27" spans="1:11" x14ac:dyDescent="0.25">
      <c r="A27" s="14"/>
      <c r="B27" s="7"/>
      <c r="C27" s="23"/>
      <c r="D27" s="15"/>
      <c r="E27" s="10"/>
      <c r="F27" s="10"/>
      <c r="G27" s="16"/>
      <c r="H27" s="35"/>
      <c r="I27" s="35"/>
      <c r="J27" s="59"/>
      <c r="K27" s="35"/>
    </row>
    <row r="28" spans="1:11" x14ac:dyDescent="0.25">
      <c r="A28" s="14"/>
      <c r="B28" s="7"/>
      <c r="C28" s="23"/>
      <c r="D28" s="15"/>
      <c r="E28" s="10"/>
      <c r="F28" s="10"/>
      <c r="G28" s="16"/>
      <c r="H28" s="35"/>
      <c r="I28" s="35"/>
      <c r="J28" s="59"/>
      <c r="K28" s="35"/>
    </row>
    <row r="29" spans="1:11" x14ac:dyDescent="0.25">
      <c r="A29" s="14"/>
      <c r="B29" s="7"/>
      <c r="C29" s="23"/>
      <c r="D29" s="15"/>
      <c r="E29" s="10"/>
      <c r="F29" s="10"/>
      <c r="G29" s="16"/>
      <c r="H29" s="35"/>
      <c r="I29" s="35"/>
      <c r="J29" s="59"/>
      <c r="K29" s="35"/>
    </row>
    <row r="30" spans="1:11" x14ac:dyDescent="0.25">
      <c r="A30" s="14" t="s">
        <v>28</v>
      </c>
      <c r="B30" s="7" t="s">
        <v>29</v>
      </c>
      <c r="C30" s="7"/>
      <c r="D30" s="15"/>
      <c r="E30" s="10"/>
      <c r="F30" s="10"/>
      <c r="G30" s="16"/>
      <c r="H30" s="35"/>
      <c r="I30" s="35"/>
      <c r="J30" s="59"/>
      <c r="K30" s="35"/>
    </row>
    <row r="31" spans="1:11" x14ac:dyDescent="0.25">
      <c r="A31" s="14" t="s">
        <v>30</v>
      </c>
      <c r="B31" s="7" t="s">
        <v>31</v>
      </c>
      <c r="C31" s="24"/>
      <c r="D31" s="15">
        <v>22679600</v>
      </c>
      <c r="E31" s="10">
        <v>23847600</v>
      </c>
      <c r="F31" s="10">
        <v>21325967</v>
      </c>
      <c r="G31" s="16">
        <v>15737400</v>
      </c>
      <c r="H31" s="35">
        <v>23987600</v>
      </c>
      <c r="I31" s="35">
        <v>23813300</v>
      </c>
      <c r="J31" s="59">
        <v>23531200</v>
      </c>
      <c r="K31" s="35">
        <v>31353867</v>
      </c>
    </row>
    <row r="32" spans="1:11" x14ac:dyDescent="0.25">
      <c r="A32" s="14"/>
      <c r="B32" s="7" t="s">
        <v>32</v>
      </c>
      <c r="C32" s="24"/>
      <c r="D32" s="15">
        <v>10346467</v>
      </c>
      <c r="E32" s="10">
        <v>10452300</v>
      </c>
      <c r="F32" s="10">
        <v>10371550</v>
      </c>
      <c r="G32" s="16">
        <v>7868700</v>
      </c>
      <c r="H32" s="35">
        <v>11993800</v>
      </c>
      <c r="I32" s="35">
        <v>11906650</v>
      </c>
      <c r="J32" s="59">
        <v>11765600</v>
      </c>
      <c r="K32" s="35">
        <v>15676933</v>
      </c>
    </row>
    <row r="33" spans="1:12" x14ac:dyDescent="0.25">
      <c r="A33" s="14" t="s">
        <v>33</v>
      </c>
      <c r="B33" s="25" t="s">
        <v>34</v>
      </c>
      <c r="C33" s="7"/>
      <c r="D33" s="15">
        <v>3050133</v>
      </c>
      <c r="E33" s="10">
        <v>2995667</v>
      </c>
      <c r="F33" s="10">
        <v>3506400</v>
      </c>
      <c r="G33" s="16">
        <v>3571333</v>
      </c>
      <c r="H33" s="35">
        <v>3136280</v>
      </c>
      <c r="I33" s="35">
        <v>2941480</v>
      </c>
      <c r="J33" s="59">
        <v>3153333</v>
      </c>
      <c r="K33" s="35">
        <v>4333333</v>
      </c>
    </row>
    <row r="34" spans="1:12" x14ac:dyDescent="0.25">
      <c r="A34" s="14"/>
      <c r="B34" s="25" t="s">
        <v>35</v>
      </c>
      <c r="C34" s="7"/>
      <c r="D34" s="15">
        <v>1388900</v>
      </c>
      <c r="E34" s="10">
        <v>1388900</v>
      </c>
      <c r="F34" s="10">
        <v>1655800</v>
      </c>
      <c r="G34" s="16">
        <v>1785666</v>
      </c>
      <c r="H34" s="35">
        <v>1568140</v>
      </c>
      <c r="I34" s="35">
        <v>1470740</v>
      </c>
      <c r="J34" s="59">
        <v>1576667</v>
      </c>
      <c r="K34" s="35">
        <v>2166667</v>
      </c>
    </row>
    <row r="35" spans="1:12" x14ac:dyDescent="0.25">
      <c r="A35" s="11" t="s">
        <v>28</v>
      </c>
      <c r="B35" s="11" t="s">
        <v>36</v>
      </c>
      <c r="C35" s="11"/>
      <c r="D35" s="20">
        <f t="shared" ref="D35:G35" si="5">SUM(D31:D34)</f>
        <v>37465100</v>
      </c>
      <c r="E35" s="20">
        <f t="shared" si="5"/>
        <v>38684467</v>
      </c>
      <c r="F35" s="20">
        <f t="shared" si="5"/>
        <v>36859717</v>
      </c>
      <c r="G35" s="21">
        <f t="shared" si="5"/>
        <v>28963099</v>
      </c>
      <c r="H35" s="21">
        <v>40685820</v>
      </c>
      <c r="I35" s="21">
        <f>SUM(I31:I34)</f>
        <v>40132170</v>
      </c>
      <c r="J35" s="21">
        <f>SUM(J31:J34)</f>
        <v>40026800</v>
      </c>
      <c r="K35" s="54">
        <f>SUM(K31:K34)</f>
        <v>53530800</v>
      </c>
    </row>
    <row r="36" spans="1:12" x14ac:dyDescent="0.25">
      <c r="A36" s="7"/>
      <c r="B36" s="7"/>
      <c r="C36" s="7"/>
      <c r="D36" s="15"/>
      <c r="E36" s="10"/>
      <c r="F36" s="10"/>
      <c r="G36" s="16"/>
      <c r="H36" s="35"/>
      <c r="I36" s="35"/>
      <c r="J36" s="59"/>
      <c r="K36" s="62"/>
    </row>
    <row r="37" spans="1:12" ht="26.4" x14ac:dyDescent="0.25">
      <c r="A37" s="7" t="s">
        <v>37</v>
      </c>
      <c r="B37" s="26" t="s">
        <v>38</v>
      </c>
      <c r="C37" s="7"/>
      <c r="D37" s="15"/>
      <c r="E37" s="10"/>
      <c r="F37" s="10"/>
      <c r="G37" s="16"/>
      <c r="H37" s="35"/>
      <c r="I37" s="35"/>
      <c r="J37" s="59"/>
      <c r="K37" s="62"/>
    </row>
    <row r="38" spans="1:12" x14ac:dyDescent="0.25">
      <c r="A38" s="7"/>
      <c r="B38" s="11"/>
      <c r="C38" s="11"/>
      <c r="D38" s="20"/>
      <c r="E38" s="10"/>
      <c r="F38" s="10"/>
      <c r="G38" s="16"/>
      <c r="H38" s="35"/>
      <c r="I38" s="35"/>
      <c r="J38" s="59"/>
      <c r="K38" s="62"/>
    </row>
    <row r="39" spans="1:12" x14ac:dyDescent="0.25">
      <c r="A39" s="7" t="s">
        <v>33</v>
      </c>
      <c r="B39" s="11" t="s">
        <v>39</v>
      </c>
      <c r="C39" s="11"/>
      <c r="D39" s="17">
        <v>5087000</v>
      </c>
      <c r="E39" s="10">
        <v>4904000</v>
      </c>
      <c r="F39" s="10">
        <v>4733000</v>
      </c>
      <c r="G39" s="16">
        <v>4741000</v>
      </c>
      <c r="H39" s="35">
        <v>0</v>
      </c>
      <c r="I39" s="35">
        <v>0</v>
      </c>
      <c r="J39" s="59">
        <v>0</v>
      </c>
      <c r="K39" s="62">
        <v>0</v>
      </c>
    </row>
    <row r="40" spans="1:12" x14ac:dyDescent="0.25">
      <c r="A40" s="7" t="s">
        <v>40</v>
      </c>
      <c r="B40" s="11" t="s">
        <v>41</v>
      </c>
      <c r="C40" s="7"/>
      <c r="D40" s="15"/>
      <c r="E40" s="10"/>
      <c r="F40" s="10"/>
      <c r="G40" s="16"/>
      <c r="H40" s="35"/>
      <c r="I40" s="35"/>
      <c r="J40" s="59"/>
      <c r="K40" s="62"/>
    </row>
    <row r="41" spans="1:12" x14ac:dyDescent="0.25">
      <c r="A41" s="7"/>
      <c r="B41" s="11" t="s">
        <v>60</v>
      </c>
      <c r="C41" s="7"/>
      <c r="D41" s="15"/>
      <c r="E41" s="10"/>
      <c r="F41" s="10"/>
      <c r="G41" s="16"/>
      <c r="H41" s="35"/>
      <c r="I41" s="35">
        <v>3547000</v>
      </c>
      <c r="J41" s="59">
        <v>3457000</v>
      </c>
      <c r="K41" s="62"/>
      <c r="L41" s="4" t="s">
        <v>76</v>
      </c>
    </row>
    <row r="42" spans="1:12" x14ac:dyDescent="0.25">
      <c r="A42" s="7" t="s">
        <v>42</v>
      </c>
      <c r="B42" s="7" t="s">
        <v>43</v>
      </c>
      <c r="C42" s="7">
        <v>55360</v>
      </c>
      <c r="D42" s="15">
        <v>664320</v>
      </c>
      <c r="E42" s="10">
        <v>664320</v>
      </c>
      <c r="F42" s="10">
        <v>608960</v>
      </c>
      <c r="G42" s="16">
        <v>849680</v>
      </c>
      <c r="H42" s="35">
        <v>1459920</v>
      </c>
      <c r="I42" s="35">
        <v>1486540</v>
      </c>
      <c r="J42" s="59">
        <v>1559630</v>
      </c>
      <c r="K42" s="62">
        <v>2952400</v>
      </c>
    </row>
    <row r="43" spans="1:12" x14ac:dyDescent="0.25">
      <c r="A43" s="7" t="s">
        <v>44</v>
      </c>
      <c r="B43" s="7" t="s">
        <v>45</v>
      </c>
      <c r="C43" s="7">
        <v>2500000</v>
      </c>
      <c r="D43" s="15">
        <v>2500000</v>
      </c>
      <c r="E43" s="10">
        <v>3100000</v>
      </c>
      <c r="F43" s="10">
        <v>3100000</v>
      </c>
      <c r="G43" s="16">
        <v>4250000</v>
      </c>
      <c r="H43" s="35">
        <v>4479000</v>
      </c>
      <c r="I43" s="35">
        <v>4572000</v>
      </c>
      <c r="J43" s="59">
        <v>4590600</v>
      </c>
      <c r="K43" s="62">
        <v>5142300</v>
      </c>
    </row>
    <row r="44" spans="1:12" x14ac:dyDescent="0.25">
      <c r="A44" s="7" t="s">
        <v>46</v>
      </c>
      <c r="B44" s="7" t="s">
        <v>47</v>
      </c>
      <c r="C44" s="7"/>
      <c r="D44" s="15"/>
      <c r="E44" s="10"/>
      <c r="F44" s="10"/>
      <c r="G44" s="16"/>
      <c r="H44" s="35"/>
      <c r="I44" s="35"/>
      <c r="J44" s="59"/>
      <c r="K44" s="62"/>
    </row>
    <row r="45" spans="1:12" x14ac:dyDescent="0.25">
      <c r="A45" s="7"/>
      <c r="B45" s="11" t="s">
        <v>48</v>
      </c>
      <c r="C45" s="11"/>
      <c r="D45" s="20">
        <f t="shared" ref="D45:G45" si="6">SUM(D42:D44)</f>
        <v>3164320</v>
      </c>
      <c r="E45" s="20">
        <f t="shared" si="6"/>
        <v>3764320</v>
      </c>
      <c r="F45" s="20">
        <f t="shared" si="6"/>
        <v>3708960</v>
      </c>
      <c r="G45" s="21">
        <f t="shared" si="6"/>
        <v>5099680</v>
      </c>
      <c r="H45" s="21">
        <v>5938920</v>
      </c>
      <c r="I45" s="21">
        <f>SUM(I41:I43)</f>
        <v>9605540</v>
      </c>
      <c r="J45" s="21">
        <f>SUM(J41:J43)</f>
        <v>9607230</v>
      </c>
      <c r="K45" s="61"/>
    </row>
    <row r="46" spans="1:12" x14ac:dyDescent="0.25">
      <c r="A46" s="7"/>
      <c r="B46" s="11" t="s">
        <v>49</v>
      </c>
      <c r="C46" s="11"/>
      <c r="D46" s="15"/>
      <c r="E46" s="10"/>
      <c r="F46" s="10"/>
      <c r="G46" s="16"/>
      <c r="H46" s="35"/>
      <c r="I46" s="35"/>
      <c r="J46" s="59"/>
      <c r="K46" s="62"/>
    </row>
    <row r="47" spans="1:12" x14ac:dyDescent="0.25">
      <c r="A47" s="7"/>
      <c r="B47" s="11"/>
      <c r="C47" s="11"/>
      <c r="D47" s="15"/>
      <c r="E47" s="10"/>
      <c r="F47" s="10"/>
      <c r="G47" s="16"/>
      <c r="H47" s="35"/>
      <c r="I47" s="35"/>
      <c r="J47" s="59"/>
      <c r="K47" s="62"/>
    </row>
    <row r="48" spans="1:12" x14ac:dyDescent="0.25">
      <c r="A48" s="7" t="s">
        <v>50</v>
      </c>
      <c r="B48" s="11" t="s">
        <v>51</v>
      </c>
      <c r="C48" s="11"/>
      <c r="D48" s="15"/>
      <c r="E48" s="10"/>
      <c r="F48" s="10"/>
      <c r="G48" s="16"/>
      <c r="H48" s="35"/>
      <c r="I48" s="35"/>
      <c r="J48" s="59"/>
      <c r="K48" s="62"/>
    </row>
    <row r="49" spans="1:12" x14ac:dyDescent="0.25">
      <c r="A49" s="7"/>
      <c r="B49" s="11" t="s">
        <v>52</v>
      </c>
      <c r="C49" s="11"/>
      <c r="D49" s="15">
        <v>8731200</v>
      </c>
      <c r="E49" s="10">
        <v>10507000</v>
      </c>
      <c r="F49" s="10">
        <v>9823000</v>
      </c>
      <c r="G49" s="16">
        <v>11594000</v>
      </c>
      <c r="H49" s="35">
        <v>10620720</v>
      </c>
      <c r="I49" s="35">
        <v>11178000</v>
      </c>
      <c r="J49" s="59">
        <v>11404140</v>
      </c>
      <c r="K49" s="62">
        <v>14095566</v>
      </c>
    </row>
    <row r="50" spans="1:12" x14ac:dyDescent="0.25">
      <c r="A50" s="7"/>
      <c r="B50" s="11" t="s">
        <v>53</v>
      </c>
      <c r="C50" s="11"/>
      <c r="D50" s="15">
        <v>6311306</v>
      </c>
      <c r="E50" s="10">
        <v>10044665</v>
      </c>
      <c r="F50" s="10">
        <v>17099890</v>
      </c>
      <c r="G50" s="16">
        <v>6394074</v>
      </c>
      <c r="H50" s="35">
        <v>13655965</v>
      </c>
      <c r="I50" s="35">
        <v>16180771</v>
      </c>
      <c r="J50" s="59">
        <v>14000039</v>
      </c>
      <c r="K50" s="62"/>
      <c r="L50" s="4" t="s">
        <v>76</v>
      </c>
    </row>
    <row r="51" spans="1:12" x14ac:dyDescent="0.25">
      <c r="A51" s="7"/>
      <c r="B51" s="11" t="s">
        <v>54</v>
      </c>
      <c r="C51" s="11"/>
      <c r="D51" s="15">
        <v>136584</v>
      </c>
      <c r="E51" s="10">
        <v>0</v>
      </c>
      <c r="F51" s="10">
        <v>0</v>
      </c>
      <c r="G51" s="16">
        <v>0</v>
      </c>
      <c r="H51" s="35"/>
      <c r="I51" s="35"/>
      <c r="J51" s="59"/>
      <c r="K51" s="62"/>
    </row>
    <row r="52" spans="1:12" x14ac:dyDescent="0.25">
      <c r="A52" s="7"/>
      <c r="B52" s="11" t="s">
        <v>55</v>
      </c>
      <c r="C52" s="11"/>
      <c r="D52" s="22">
        <f t="shared" ref="D52:G52" si="7">SUM(D49:D51)</f>
        <v>15179090</v>
      </c>
      <c r="E52" s="22">
        <f t="shared" si="7"/>
        <v>20551665</v>
      </c>
      <c r="F52" s="22">
        <f t="shared" si="7"/>
        <v>26922890</v>
      </c>
      <c r="G52" s="27">
        <f t="shared" si="7"/>
        <v>17988074</v>
      </c>
      <c r="H52" s="27">
        <v>24276685</v>
      </c>
      <c r="I52" s="27">
        <f>SUM(I49:I51)</f>
        <v>27358771</v>
      </c>
      <c r="J52" s="27">
        <f>SUM(J49:J51)</f>
        <v>25404179</v>
      </c>
      <c r="K52" s="56">
        <f>SUM(K49:K51)</f>
        <v>14095566</v>
      </c>
    </row>
    <row r="53" spans="1:12" x14ac:dyDescent="0.25">
      <c r="A53" s="7"/>
      <c r="B53" s="11"/>
      <c r="C53" s="11"/>
      <c r="D53" s="22"/>
      <c r="E53" s="10"/>
      <c r="F53" s="10"/>
      <c r="G53" s="16"/>
      <c r="H53" s="35"/>
      <c r="I53" s="35"/>
      <c r="J53" s="59"/>
      <c r="K53" s="62"/>
    </row>
    <row r="54" spans="1:12" ht="26.4" x14ac:dyDescent="0.25">
      <c r="A54" s="7" t="s">
        <v>37</v>
      </c>
      <c r="B54" s="26" t="s">
        <v>38</v>
      </c>
      <c r="C54" s="11"/>
      <c r="D54" s="22">
        <f t="shared" ref="D54:G54" si="8">SUM(D52+D45+D39)</f>
        <v>23430410</v>
      </c>
      <c r="E54" s="22">
        <f t="shared" si="8"/>
        <v>29219985</v>
      </c>
      <c r="F54" s="22">
        <f t="shared" si="8"/>
        <v>35364850</v>
      </c>
      <c r="G54" s="27">
        <f t="shared" si="8"/>
        <v>27828754</v>
      </c>
      <c r="H54" s="27">
        <v>30215605</v>
      </c>
      <c r="I54" s="27">
        <f>I45+I52</f>
        <v>36964311</v>
      </c>
      <c r="J54" s="27">
        <f>J45+J52</f>
        <v>35011409</v>
      </c>
      <c r="K54" s="56">
        <f>K45+K52</f>
        <v>14095566</v>
      </c>
    </row>
    <row r="55" spans="1:12" x14ac:dyDescent="0.25">
      <c r="A55" s="7"/>
      <c r="B55" s="11"/>
      <c r="C55" s="11"/>
      <c r="D55" s="15"/>
      <c r="E55" s="10"/>
      <c r="F55" s="10"/>
      <c r="G55" s="16"/>
      <c r="H55" s="35"/>
      <c r="I55" s="35"/>
      <c r="J55" s="59"/>
      <c r="K55" s="62"/>
    </row>
    <row r="56" spans="1:12" x14ac:dyDescent="0.25">
      <c r="A56" s="11"/>
      <c r="B56" s="11" t="s">
        <v>56</v>
      </c>
      <c r="C56" s="11"/>
      <c r="D56" s="20">
        <f t="shared" ref="D56:G56" si="9">D54+D35+D25</f>
        <v>103569655</v>
      </c>
      <c r="E56" s="20">
        <f t="shared" si="9"/>
        <v>111342467</v>
      </c>
      <c r="F56" s="20">
        <f t="shared" si="9"/>
        <v>113043006</v>
      </c>
      <c r="G56" s="21">
        <f t="shared" si="9"/>
        <v>99620976</v>
      </c>
      <c r="H56" s="21">
        <v>104121770</v>
      </c>
      <c r="I56" s="21">
        <f>I25+I35+I54</f>
        <v>110496778</v>
      </c>
      <c r="J56" s="21">
        <f>J25+J35+J54</f>
        <v>107760189</v>
      </c>
      <c r="K56" s="54">
        <f>K25+K35+K54</f>
        <v>101428096</v>
      </c>
    </row>
    <row r="57" spans="1:12" x14ac:dyDescent="0.25">
      <c r="A57" s="7"/>
      <c r="B57" s="7"/>
      <c r="C57" s="7"/>
      <c r="D57" s="15"/>
      <c r="E57" s="10"/>
      <c r="F57" s="10"/>
      <c r="G57" s="16"/>
      <c r="H57" s="35"/>
      <c r="I57" s="35"/>
      <c r="J57" s="59"/>
      <c r="K57" s="62"/>
    </row>
    <row r="58" spans="1:12" x14ac:dyDescent="0.25">
      <c r="A58" s="7"/>
      <c r="B58" s="31" t="s">
        <v>57</v>
      </c>
      <c r="C58" s="31"/>
      <c r="D58" s="15">
        <v>1594860</v>
      </c>
      <c r="E58" s="10">
        <v>1800000</v>
      </c>
      <c r="F58" s="10">
        <v>1800000</v>
      </c>
      <c r="G58" s="16">
        <v>1856484</v>
      </c>
      <c r="H58" s="35">
        <v>3205090</v>
      </c>
      <c r="I58" s="35">
        <v>3258262</v>
      </c>
      <c r="J58" s="59">
        <v>3248684</v>
      </c>
      <c r="K58" s="62">
        <v>3259749</v>
      </c>
    </row>
    <row r="59" spans="1:12" x14ac:dyDescent="0.25">
      <c r="A59" s="17"/>
      <c r="B59" s="34"/>
      <c r="C59" s="34"/>
      <c r="D59" s="30"/>
      <c r="E59" s="10"/>
      <c r="F59" s="10"/>
      <c r="G59" s="16"/>
      <c r="H59" s="35"/>
      <c r="I59" s="35"/>
      <c r="J59" s="59"/>
      <c r="K59" s="62"/>
    </row>
    <row r="60" spans="1:12" x14ac:dyDescent="0.25">
      <c r="A60" s="17"/>
      <c r="B60" s="34" t="s">
        <v>59</v>
      </c>
      <c r="C60" s="34"/>
      <c r="D60" s="30"/>
      <c r="E60" s="10"/>
      <c r="F60" s="10"/>
      <c r="G60" s="16"/>
      <c r="H60" s="36">
        <v>5573043</v>
      </c>
      <c r="I60" s="36">
        <v>5573043</v>
      </c>
      <c r="J60" s="60">
        <v>2961554</v>
      </c>
      <c r="K60" s="36">
        <v>13722889</v>
      </c>
    </row>
    <row r="61" spans="1:12" x14ac:dyDescent="0.25">
      <c r="A61" s="17"/>
      <c r="B61" s="34"/>
      <c r="C61" s="34"/>
      <c r="D61" s="30"/>
      <c r="E61" s="10"/>
      <c r="F61" s="10"/>
      <c r="G61" s="16"/>
      <c r="H61" s="35"/>
      <c r="I61" s="35"/>
      <c r="J61" s="59"/>
      <c r="K61" s="62"/>
    </row>
    <row r="62" spans="1:12" x14ac:dyDescent="0.25">
      <c r="A62" s="28"/>
      <c r="B62" s="32" t="s">
        <v>58</v>
      </c>
      <c r="C62" s="33"/>
      <c r="D62" s="20">
        <f t="shared" ref="D62:K62" si="10">D56+D58</f>
        <v>105164515</v>
      </c>
      <c r="E62" s="20">
        <f t="shared" si="10"/>
        <v>113142467</v>
      </c>
      <c r="F62" s="20">
        <f t="shared" si="10"/>
        <v>114843006</v>
      </c>
      <c r="G62" s="21">
        <f t="shared" si="10"/>
        <v>101477460</v>
      </c>
      <c r="H62" s="21">
        <f t="shared" si="10"/>
        <v>107326860</v>
      </c>
      <c r="I62" s="21">
        <f t="shared" si="10"/>
        <v>113755040</v>
      </c>
      <c r="J62" s="21">
        <f t="shared" si="10"/>
        <v>111008873</v>
      </c>
      <c r="K62" s="54">
        <f t="shared" si="10"/>
        <v>104687845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8" scale="78" orientation="landscape" r:id="rId1"/>
  <headerFooter>
    <oddHeader>&amp;L&amp;F&amp;R&amp;D
&amp;T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opLeftCell="A34" workbookViewId="0">
      <selection activeCell="L20" sqref="L20"/>
    </sheetView>
  </sheetViews>
  <sheetFormatPr defaultColWidth="11.33203125" defaultRowHeight="13.8" x14ac:dyDescent="0.25"/>
  <cols>
    <col min="1" max="1" width="6.5546875" style="4" customWidth="1"/>
    <col min="2" max="2" width="37.33203125" style="4" customWidth="1"/>
    <col min="3" max="3" width="12.5546875" style="4" customWidth="1"/>
    <col min="4" max="4" width="12.88671875" style="4" customWidth="1"/>
    <col min="5" max="5" width="13.44140625" style="4" customWidth="1"/>
    <col min="6" max="6" width="13.109375" style="4" customWidth="1"/>
    <col min="7" max="7" width="16.44140625" style="5" customWidth="1"/>
    <col min="8" max="8" width="16.109375" style="4" customWidth="1"/>
    <col min="9" max="253" width="11.33203125" style="4"/>
    <col min="254" max="254" width="6.5546875" style="4" customWidth="1"/>
    <col min="255" max="255" width="34.88671875" style="4" customWidth="1"/>
    <col min="256" max="256" width="12.5546875" style="4" customWidth="1"/>
    <col min="257" max="257" width="12.88671875" style="4" customWidth="1"/>
    <col min="258" max="258" width="13.44140625" style="4" customWidth="1"/>
    <col min="259" max="259" width="13.109375" style="4" customWidth="1"/>
    <col min="260" max="260" width="16.44140625" style="4" customWidth="1"/>
    <col min="261" max="261" width="21.33203125" style="4" customWidth="1"/>
    <col min="262" max="509" width="11.33203125" style="4"/>
    <col min="510" max="510" width="6.5546875" style="4" customWidth="1"/>
    <col min="511" max="511" width="34.88671875" style="4" customWidth="1"/>
    <col min="512" max="512" width="12.5546875" style="4" customWidth="1"/>
    <col min="513" max="513" width="12.88671875" style="4" customWidth="1"/>
    <col min="514" max="514" width="13.44140625" style="4" customWidth="1"/>
    <col min="515" max="515" width="13.109375" style="4" customWidth="1"/>
    <col min="516" max="516" width="16.44140625" style="4" customWidth="1"/>
    <col min="517" max="517" width="21.33203125" style="4" customWidth="1"/>
    <col min="518" max="765" width="11.33203125" style="4"/>
    <col min="766" max="766" width="6.5546875" style="4" customWidth="1"/>
    <col min="767" max="767" width="34.88671875" style="4" customWidth="1"/>
    <col min="768" max="768" width="12.5546875" style="4" customWidth="1"/>
    <col min="769" max="769" width="12.88671875" style="4" customWidth="1"/>
    <col min="770" max="770" width="13.44140625" style="4" customWidth="1"/>
    <col min="771" max="771" width="13.109375" style="4" customWidth="1"/>
    <col min="772" max="772" width="16.44140625" style="4" customWidth="1"/>
    <col min="773" max="773" width="21.33203125" style="4" customWidth="1"/>
    <col min="774" max="1021" width="11.33203125" style="4"/>
    <col min="1022" max="1022" width="6.5546875" style="4" customWidth="1"/>
    <col min="1023" max="1023" width="34.88671875" style="4" customWidth="1"/>
    <col min="1024" max="1024" width="12.5546875" style="4" customWidth="1"/>
    <col min="1025" max="1025" width="12.88671875" style="4" customWidth="1"/>
    <col min="1026" max="1026" width="13.44140625" style="4" customWidth="1"/>
    <col min="1027" max="1027" width="13.109375" style="4" customWidth="1"/>
    <col min="1028" max="1028" width="16.44140625" style="4" customWidth="1"/>
    <col min="1029" max="1029" width="21.33203125" style="4" customWidth="1"/>
    <col min="1030" max="1277" width="11.33203125" style="4"/>
    <col min="1278" max="1278" width="6.5546875" style="4" customWidth="1"/>
    <col min="1279" max="1279" width="34.88671875" style="4" customWidth="1"/>
    <col min="1280" max="1280" width="12.5546875" style="4" customWidth="1"/>
    <col min="1281" max="1281" width="12.88671875" style="4" customWidth="1"/>
    <col min="1282" max="1282" width="13.44140625" style="4" customWidth="1"/>
    <col min="1283" max="1283" width="13.109375" style="4" customWidth="1"/>
    <col min="1284" max="1284" width="16.44140625" style="4" customWidth="1"/>
    <col min="1285" max="1285" width="21.33203125" style="4" customWidth="1"/>
    <col min="1286" max="1533" width="11.33203125" style="4"/>
    <col min="1534" max="1534" width="6.5546875" style="4" customWidth="1"/>
    <col min="1535" max="1535" width="34.88671875" style="4" customWidth="1"/>
    <col min="1536" max="1536" width="12.5546875" style="4" customWidth="1"/>
    <col min="1537" max="1537" width="12.88671875" style="4" customWidth="1"/>
    <col min="1538" max="1538" width="13.44140625" style="4" customWidth="1"/>
    <col min="1539" max="1539" width="13.109375" style="4" customWidth="1"/>
    <col min="1540" max="1540" width="16.44140625" style="4" customWidth="1"/>
    <col min="1541" max="1541" width="21.33203125" style="4" customWidth="1"/>
    <col min="1542" max="1789" width="11.33203125" style="4"/>
    <col min="1790" max="1790" width="6.5546875" style="4" customWidth="1"/>
    <col min="1791" max="1791" width="34.88671875" style="4" customWidth="1"/>
    <col min="1792" max="1792" width="12.5546875" style="4" customWidth="1"/>
    <col min="1793" max="1793" width="12.88671875" style="4" customWidth="1"/>
    <col min="1794" max="1794" width="13.44140625" style="4" customWidth="1"/>
    <col min="1795" max="1795" width="13.109375" style="4" customWidth="1"/>
    <col min="1796" max="1796" width="16.44140625" style="4" customWidth="1"/>
    <col min="1797" max="1797" width="21.33203125" style="4" customWidth="1"/>
    <col min="1798" max="2045" width="11.33203125" style="4"/>
    <col min="2046" max="2046" width="6.5546875" style="4" customWidth="1"/>
    <col min="2047" max="2047" width="34.88671875" style="4" customWidth="1"/>
    <col min="2048" max="2048" width="12.5546875" style="4" customWidth="1"/>
    <col min="2049" max="2049" width="12.88671875" style="4" customWidth="1"/>
    <col min="2050" max="2050" width="13.44140625" style="4" customWidth="1"/>
    <col min="2051" max="2051" width="13.109375" style="4" customWidth="1"/>
    <col min="2052" max="2052" width="16.44140625" style="4" customWidth="1"/>
    <col min="2053" max="2053" width="21.33203125" style="4" customWidth="1"/>
    <col min="2054" max="2301" width="11.33203125" style="4"/>
    <col min="2302" max="2302" width="6.5546875" style="4" customWidth="1"/>
    <col min="2303" max="2303" width="34.88671875" style="4" customWidth="1"/>
    <col min="2304" max="2304" width="12.5546875" style="4" customWidth="1"/>
    <col min="2305" max="2305" width="12.88671875" style="4" customWidth="1"/>
    <col min="2306" max="2306" width="13.44140625" style="4" customWidth="1"/>
    <col min="2307" max="2307" width="13.109375" style="4" customWidth="1"/>
    <col min="2308" max="2308" width="16.44140625" style="4" customWidth="1"/>
    <col min="2309" max="2309" width="21.33203125" style="4" customWidth="1"/>
    <col min="2310" max="2557" width="11.33203125" style="4"/>
    <col min="2558" max="2558" width="6.5546875" style="4" customWidth="1"/>
    <col min="2559" max="2559" width="34.88671875" style="4" customWidth="1"/>
    <col min="2560" max="2560" width="12.5546875" style="4" customWidth="1"/>
    <col min="2561" max="2561" width="12.88671875" style="4" customWidth="1"/>
    <col min="2562" max="2562" width="13.44140625" style="4" customWidth="1"/>
    <col min="2563" max="2563" width="13.109375" style="4" customWidth="1"/>
    <col min="2564" max="2564" width="16.44140625" style="4" customWidth="1"/>
    <col min="2565" max="2565" width="21.33203125" style="4" customWidth="1"/>
    <col min="2566" max="2813" width="11.33203125" style="4"/>
    <col min="2814" max="2814" width="6.5546875" style="4" customWidth="1"/>
    <col min="2815" max="2815" width="34.88671875" style="4" customWidth="1"/>
    <col min="2816" max="2816" width="12.5546875" style="4" customWidth="1"/>
    <col min="2817" max="2817" width="12.88671875" style="4" customWidth="1"/>
    <col min="2818" max="2818" width="13.44140625" style="4" customWidth="1"/>
    <col min="2819" max="2819" width="13.109375" style="4" customWidth="1"/>
    <col min="2820" max="2820" width="16.44140625" style="4" customWidth="1"/>
    <col min="2821" max="2821" width="21.33203125" style="4" customWidth="1"/>
    <col min="2822" max="3069" width="11.33203125" style="4"/>
    <col min="3070" max="3070" width="6.5546875" style="4" customWidth="1"/>
    <col min="3071" max="3071" width="34.88671875" style="4" customWidth="1"/>
    <col min="3072" max="3072" width="12.5546875" style="4" customWidth="1"/>
    <col min="3073" max="3073" width="12.88671875" style="4" customWidth="1"/>
    <col min="3074" max="3074" width="13.44140625" style="4" customWidth="1"/>
    <col min="3075" max="3075" width="13.109375" style="4" customWidth="1"/>
    <col min="3076" max="3076" width="16.44140625" style="4" customWidth="1"/>
    <col min="3077" max="3077" width="21.33203125" style="4" customWidth="1"/>
    <col min="3078" max="3325" width="11.33203125" style="4"/>
    <col min="3326" max="3326" width="6.5546875" style="4" customWidth="1"/>
    <col min="3327" max="3327" width="34.88671875" style="4" customWidth="1"/>
    <col min="3328" max="3328" width="12.5546875" style="4" customWidth="1"/>
    <col min="3329" max="3329" width="12.88671875" style="4" customWidth="1"/>
    <col min="3330" max="3330" width="13.44140625" style="4" customWidth="1"/>
    <col min="3331" max="3331" width="13.109375" style="4" customWidth="1"/>
    <col min="3332" max="3332" width="16.44140625" style="4" customWidth="1"/>
    <col min="3333" max="3333" width="21.33203125" style="4" customWidth="1"/>
    <col min="3334" max="3581" width="11.33203125" style="4"/>
    <col min="3582" max="3582" width="6.5546875" style="4" customWidth="1"/>
    <col min="3583" max="3583" width="34.88671875" style="4" customWidth="1"/>
    <col min="3584" max="3584" width="12.5546875" style="4" customWidth="1"/>
    <col min="3585" max="3585" width="12.88671875" style="4" customWidth="1"/>
    <col min="3586" max="3586" width="13.44140625" style="4" customWidth="1"/>
    <col min="3587" max="3587" width="13.109375" style="4" customWidth="1"/>
    <col min="3588" max="3588" width="16.44140625" style="4" customWidth="1"/>
    <col min="3589" max="3589" width="21.33203125" style="4" customWidth="1"/>
    <col min="3590" max="3837" width="11.33203125" style="4"/>
    <col min="3838" max="3838" width="6.5546875" style="4" customWidth="1"/>
    <col min="3839" max="3839" width="34.88671875" style="4" customWidth="1"/>
    <col min="3840" max="3840" width="12.5546875" style="4" customWidth="1"/>
    <col min="3841" max="3841" width="12.88671875" style="4" customWidth="1"/>
    <col min="3842" max="3842" width="13.44140625" style="4" customWidth="1"/>
    <col min="3843" max="3843" width="13.109375" style="4" customWidth="1"/>
    <col min="3844" max="3844" width="16.44140625" style="4" customWidth="1"/>
    <col min="3845" max="3845" width="21.33203125" style="4" customWidth="1"/>
    <col min="3846" max="4093" width="11.33203125" style="4"/>
    <col min="4094" max="4094" width="6.5546875" style="4" customWidth="1"/>
    <col min="4095" max="4095" width="34.88671875" style="4" customWidth="1"/>
    <col min="4096" max="4096" width="12.5546875" style="4" customWidth="1"/>
    <col min="4097" max="4097" width="12.88671875" style="4" customWidth="1"/>
    <col min="4098" max="4098" width="13.44140625" style="4" customWidth="1"/>
    <col min="4099" max="4099" width="13.109375" style="4" customWidth="1"/>
    <col min="4100" max="4100" width="16.44140625" style="4" customWidth="1"/>
    <col min="4101" max="4101" width="21.33203125" style="4" customWidth="1"/>
    <col min="4102" max="4349" width="11.33203125" style="4"/>
    <col min="4350" max="4350" width="6.5546875" style="4" customWidth="1"/>
    <col min="4351" max="4351" width="34.88671875" style="4" customWidth="1"/>
    <col min="4352" max="4352" width="12.5546875" style="4" customWidth="1"/>
    <col min="4353" max="4353" width="12.88671875" style="4" customWidth="1"/>
    <col min="4354" max="4354" width="13.44140625" style="4" customWidth="1"/>
    <col min="4355" max="4355" width="13.109375" style="4" customWidth="1"/>
    <col min="4356" max="4356" width="16.44140625" style="4" customWidth="1"/>
    <col min="4357" max="4357" width="21.33203125" style="4" customWidth="1"/>
    <col min="4358" max="4605" width="11.33203125" style="4"/>
    <col min="4606" max="4606" width="6.5546875" style="4" customWidth="1"/>
    <col min="4607" max="4607" width="34.88671875" style="4" customWidth="1"/>
    <col min="4608" max="4608" width="12.5546875" style="4" customWidth="1"/>
    <col min="4609" max="4609" width="12.88671875" style="4" customWidth="1"/>
    <col min="4610" max="4610" width="13.44140625" style="4" customWidth="1"/>
    <col min="4611" max="4611" width="13.109375" style="4" customWidth="1"/>
    <col min="4612" max="4612" width="16.44140625" style="4" customWidth="1"/>
    <col min="4613" max="4613" width="21.33203125" style="4" customWidth="1"/>
    <col min="4614" max="4861" width="11.33203125" style="4"/>
    <col min="4862" max="4862" width="6.5546875" style="4" customWidth="1"/>
    <col min="4863" max="4863" width="34.88671875" style="4" customWidth="1"/>
    <col min="4864" max="4864" width="12.5546875" style="4" customWidth="1"/>
    <col min="4865" max="4865" width="12.88671875" style="4" customWidth="1"/>
    <col min="4866" max="4866" width="13.44140625" style="4" customWidth="1"/>
    <col min="4867" max="4867" width="13.109375" style="4" customWidth="1"/>
    <col min="4868" max="4868" width="16.44140625" style="4" customWidth="1"/>
    <col min="4869" max="4869" width="21.33203125" style="4" customWidth="1"/>
    <col min="4870" max="5117" width="11.33203125" style="4"/>
    <col min="5118" max="5118" width="6.5546875" style="4" customWidth="1"/>
    <col min="5119" max="5119" width="34.88671875" style="4" customWidth="1"/>
    <col min="5120" max="5120" width="12.5546875" style="4" customWidth="1"/>
    <col min="5121" max="5121" width="12.88671875" style="4" customWidth="1"/>
    <col min="5122" max="5122" width="13.44140625" style="4" customWidth="1"/>
    <col min="5123" max="5123" width="13.109375" style="4" customWidth="1"/>
    <col min="5124" max="5124" width="16.44140625" style="4" customWidth="1"/>
    <col min="5125" max="5125" width="21.33203125" style="4" customWidth="1"/>
    <col min="5126" max="5373" width="11.33203125" style="4"/>
    <col min="5374" max="5374" width="6.5546875" style="4" customWidth="1"/>
    <col min="5375" max="5375" width="34.88671875" style="4" customWidth="1"/>
    <col min="5376" max="5376" width="12.5546875" style="4" customWidth="1"/>
    <col min="5377" max="5377" width="12.88671875" style="4" customWidth="1"/>
    <col min="5378" max="5378" width="13.44140625" style="4" customWidth="1"/>
    <col min="5379" max="5379" width="13.109375" style="4" customWidth="1"/>
    <col min="5380" max="5380" width="16.44140625" style="4" customWidth="1"/>
    <col min="5381" max="5381" width="21.33203125" style="4" customWidth="1"/>
    <col min="5382" max="5629" width="11.33203125" style="4"/>
    <col min="5630" max="5630" width="6.5546875" style="4" customWidth="1"/>
    <col min="5631" max="5631" width="34.88671875" style="4" customWidth="1"/>
    <col min="5632" max="5632" width="12.5546875" style="4" customWidth="1"/>
    <col min="5633" max="5633" width="12.88671875" style="4" customWidth="1"/>
    <col min="5634" max="5634" width="13.44140625" style="4" customWidth="1"/>
    <col min="5635" max="5635" width="13.109375" style="4" customWidth="1"/>
    <col min="5636" max="5636" width="16.44140625" style="4" customWidth="1"/>
    <col min="5637" max="5637" width="21.33203125" style="4" customWidth="1"/>
    <col min="5638" max="5885" width="11.33203125" style="4"/>
    <col min="5886" max="5886" width="6.5546875" style="4" customWidth="1"/>
    <col min="5887" max="5887" width="34.88671875" style="4" customWidth="1"/>
    <col min="5888" max="5888" width="12.5546875" style="4" customWidth="1"/>
    <col min="5889" max="5889" width="12.88671875" style="4" customWidth="1"/>
    <col min="5890" max="5890" width="13.44140625" style="4" customWidth="1"/>
    <col min="5891" max="5891" width="13.109375" style="4" customWidth="1"/>
    <col min="5892" max="5892" width="16.44140625" style="4" customWidth="1"/>
    <col min="5893" max="5893" width="21.33203125" style="4" customWidth="1"/>
    <col min="5894" max="6141" width="11.33203125" style="4"/>
    <col min="6142" max="6142" width="6.5546875" style="4" customWidth="1"/>
    <col min="6143" max="6143" width="34.88671875" style="4" customWidth="1"/>
    <col min="6144" max="6144" width="12.5546875" style="4" customWidth="1"/>
    <col min="6145" max="6145" width="12.88671875" style="4" customWidth="1"/>
    <col min="6146" max="6146" width="13.44140625" style="4" customWidth="1"/>
    <col min="6147" max="6147" width="13.109375" style="4" customWidth="1"/>
    <col min="6148" max="6148" width="16.44140625" style="4" customWidth="1"/>
    <col min="6149" max="6149" width="21.33203125" style="4" customWidth="1"/>
    <col min="6150" max="6397" width="11.33203125" style="4"/>
    <col min="6398" max="6398" width="6.5546875" style="4" customWidth="1"/>
    <col min="6399" max="6399" width="34.88671875" style="4" customWidth="1"/>
    <col min="6400" max="6400" width="12.5546875" style="4" customWidth="1"/>
    <col min="6401" max="6401" width="12.88671875" style="4" customWidth="1"/>
    <col min="6402" max="6402" width="13.44140625" style="4" customWidth="1"/>
    <col min="6403" max="6403" width="13.109375" style="4" customWidth="1"/>
    <col min="6404" max="6404" width="16.44140625" style="4" customWidth="1"/>
    <col min="6405" max="6405" width="21.33203125" style="4" customWidth="1"/>
    <col min="6406" max="6653" width="11.33203125" style="4"/>
    <col min="6654" max="6654" width="6.5546875" style="4" customWidth="1"/>
    <col min="6655" max="6655" width="34.88671875" style="4" customWidth="1"/>
    <col min="6656" max="6656" width="12.5546875" style="4" customWidth="1"/>
    <col min="6657" max="6657" width="12.88671875" style="4" customWidth="1"/>
    <col min="6658" max="6658" width="13.44140625" style="4" customWidth="1"/>
    <col min="6659" max="6659" width="13.109375" style="4" customWidth="1"/>
    <col min="6660" max="6660" width="16.44140625" style="4" customWidth="1"/>
    <col min="6661" max="6661" width="21.33203125" style="4" customWidth="1"/>
    <col min="6662" max="6909" width="11.33203125" style="4"/>
    <col min="6910" max="6910" width="6.5546875" style="4" customWidth="1"/>
    <col min="6911" max="6911" width="34.88671875" style="4" customWidth="1"/>
    <col min="6912" max="6912" width="12.5546875" style="4" customWidth="1"/>
    <col min="6913" max="6913" width="12.88671875" style="4" customWidth="1"/>
    <col min="6914" max="6914" width="13.44140625" style="4" customWidth="1"/>
    <col min="6915" max="6915" width="13.109375" style="4" customWidth="1"/>
    <col min="6916" max="6916" width="16.44140625" style="4" customWidth="1"/>
    <col min="6917" max="6917" width="21.33203125" style="4" customWidth="1"/>
    <col min="6918" max="7165" width="11.33203125" style="4"/>
    <col min="7166" max="7166" width="6.5546875" style="4" customWidth="1"/>
    <col min="7167" max="7167" width="34.88671875" style="4" customWidth="1"/>
    <col min="7168" max="7168" width="12.5546875" style="4" customWidth="1"/>
    <col min="7169" max="7169" width="12.88671875" style="4" customWidth="1"/>
    <col min="7170" max="7170" width="13.44140625" style="4" customWidth="1"/>
    <col min="7171" max="7171" width="13.109375" style="4" customWidth="1"/>
    <col min="7172" max="7172" width="16.44140625" style="4" customWidth="1"/>
    <col min="7173" max="7173" width="21.33203125" style="4" customWidth="1"/>
    <col min="7174" max="7421" width="11.33203125" style="4"/>
    <col min="7422" max="7422" width="6.5546875" style="4" customWidth="1"/>
    <col min="7423" max="7423" width="34.88671875" style="4" customWidth="1"/>
    <col min="7424" max="7424" width="12.5546875" style="4" customWidth="1"/>
    <col min="7425" max="7425" width="12.88671875" style="4" customWidth="1"/>
    <col min="7426" max="7426" width="13.44140625" style="4" customWidth="1"/>
    <col min="7427" max="7427" width="13.109375" style="4" customWidth="1"/>
    <col min="7428" max="7428" width="16.44140625" style="4" customWidth="1"/>
    <col min="7429" max="7429" width="21.33203125" style="4" customWidth="1"/>
    <col min="7430" max="7677" width="11.33203125" style="4"/>
    <col min="7678" max="7678" width="6.5546875" style="4" customWidth="1"/>
    <col min="7679" max="7679" width="34.88671875" style="4" customWidth="1"/>
    <col min="7680" max="7680" width="12.5546875" style="4" customWidth="1"/>
    <col min="7681" max="7681" width="12.88671875" style="4" customWidth="1"/>
    <col min="7682" max="7682" width="13.44140625" style="4" customWidth="1"/>
    <col min="7683" max="7683" width="13.109375" style="4" customWidth="1"/>
    <col min="7684" max="7684" width="16.44140625" style="4" customWidth="1"/>
    <col min="7685" max="7685" width="21.33203125" style="4" customWidth="1"/>
    <col min="7686" max="7933" width="11.33203125" style="4"/>
    <col min="7934" max="7934" width="6.5546875" style="4" customWidth="1"/>
    <col min="7935" max="7935" width="34.88671875" style="4" customWidth="1"/>
    <col min="7936" max="7936" width="12.5546875" style="4" customWidth="1"/>
    <col min="7937" max="7937" width="12.88671875" style="4" customWidth="1"/>
    <col min="7938" max="7938" width="13.44140625" style="4" customWidth="1"/>
    <col min="7939" max="7939" width="13.109375" style="4" customWidth="1"/>
    <col min="7940" max="7940" width="16.44140625" style="4" customWidth="1"/>
    <col min="7941" max="7941" width="21.33203125" style="4" customWidth="1"/>
    <col min="7942" max="8189" width="11.33203125" style="4"/>
    <col min="8190" max="8190" width="6.5546875" style="4" customWidth="1"/>
    <col min="8191" max="8191" width="34.88671875" style="4" customWidth="1"/>
    <col min="8192" max="8192" width="12.5546875" style="4" customWidth="1"/>
    <col min="8193" max="8193" width="12.88671875" style="4" customWidth="1"/>
    <col min="8194" max="8194" width="13.44140625" style="4" customWidth="1"/>
    <col min="8195" max="8195" width="13.109375" style="4" customWidth="1"/>
    <col min="8196" max="8196" width="16.44140625" style="4" customWidth="1"/>
    <col min="8197" max="8197" width="21.33203125" style="4" customWidth="1"/>
    <col min="8198" max="8445" width="11.33203125" style="4"/>
    <col min="8446" max="8446" width="6.5546875" style="4" customWidth="1"/>
    <col min="8447" max="8447" width="34.88671875" style="4" customWidth="1"/>
    <col min="8448" max="8448" width="12.5546875" style="4" customWidth="1"/>
    <col min="8449" max="8449" width="12.88671875" style="4" customWidth="1"/>
    <col min="8450" max="8450" width="13.44140625" style="4" customWidth="1"/>
    <col min="8451" max="8451" width="13.109375" style="4" customWidth="1"/>
    <col min="8452" max="8452" width="16.44140625" style="4" customWidth="1"/>
    <col min="8453" max="8453" width="21.33203125" style="4" customWidth="1"/>
    <col min="8454" max="8701" width="11.33203125" style="4"/>
    <col min="8702" max="8702" width="6.5546875" style="4" customWidth="1"/>
    <col min="8703" max="8703" width="34.88671875" style="4" customWidth="1"/>
    <col min="8704" max="8704" width="12.5546875" style="4" customWidth="1"/>
    <col min="8705" max="8705" width="12.88671875" style="4" customWidth="1"/>
    <col min="8706" max="8706" width="13.44140625" style="4" customWidth="1"/>
    <col min="8707" max="8707" width="13.109375" style="4" customWidth="1"/>
    <col min="8708" max="8708" width="16.44140625" style="4" customWidth="1"/>
    <col min="8709" max="8709" width="21.33203125" style="4" customWidth="1"/>
    <col min="8710" max="8957" width="11.33203125" style="4"/>
    <col min="8958" max="8958" width="6.5546875" style="4" customWidth="1"/>
    <col min="8959" max="8959" width="34.88671875" style="4" customWidth="1"/>
    <col min="8960" max="8960" width="12.5546875" style="4" customWidth="1"/>
    <col min="8961" max="8961" width="12.88671875" style="4" customWidth="1"/>
    <col min="8962" max="8962" width="13.44140625" style="4" customWidth="1"/>
    <col min="8963" max="8963" width="13.109375" style="4" customWidth="1"/>
    <col min="8964" max="8964" width="16.44140625" style="4" customWidth="1"/>
    <col min="8965" max="8965" width="21.33203125" style="4" customWidth="1"/>
    <col min="8966" max="9213" width="11.33203125" style="4"/>
    <col min="9214" max="9214" width="6.5546875" style="4" customWidth="1"/>
    <col min="9215" max="9215" width="34.88671875" style="4" customWidth="1"/>
    <col min="9216" max="9216" width="12.5546875" style="4" customWidth="1"/>
    <col min="9217" max="9217" width="12.88671875" style="4" customWidth="1"/>
    <col min="9218" max="9218" width="13.44140625" style="4" customWidth="1"/>
    <col min="9219" max="9219" width="13.109375" style="4" customWidth="1"/>
    <col min="9220" max="9220" width="16.44140625" style="4" customWidth="1"/>
    <col min="9221" max="9221" width="21.33203125" style="4" customWidth="1"/>
    <col min="9222" max="9469" width="11.33203125" style="4"/>
    <col min="9470" max="9470" width="6.5546875" style="4" customWidth="1"/>
    <col min="9471" max="9471" width="34.88671875" style="4" customWidth="1"/>
    <col min="9472" max="9472" width="12.5546875" style="4" customWidth="1"/>
    <col min="9473" max="9473" width="12.88671875" style="4" customWidth="1"/>
    <col min="9474" max="9474" width="13.44140625" style="4" customWidth="1"/>
    <col min="9475" max="9475" width="13.109375" style="4" customWidth="1"/>
    <col min="9476" max="9476" width="16.44140625" style="4" customWidth="1"/>
    <col min="9477" max="9477" width="21.33203125" style="4" customWidth="1"/>
    <col min="9478" max="9725" width="11.33203125" style="4"/>
    <col min="9726" max="9726" width="6.5546875" style="4" customWidth="1"/>
    <col min="9727" max="9727" width="34.88671875" style="4" customWidth="1"/>
    <col min="9728" max="9728" width="12.5546875" style="4" customWidth="1"/>
    <col min="9729" max="9729" width="12.88671875" style="4" customWidth="1"/>
    <col min="9730" max="9730" width="13.44140625" style="4" customWidth="1"/>
    <col min="9731" max="9731" width="13.109375" style="4" customWidth="1"/>
    <col min="9732" max="9732" width="16.44140625" style="4" customWidth="1"/>
    <col min="9733" max="9733" width="21.33203125" style="4" customWidth="1"/>
    <col min="9734" max="9981" width="11.33203125" style="4"/>
    <col min="9982" max="9982" width="6.5546875" style="4" customWidth="1"/>
    <col min="9983" max="9983" width="34.88671875" style="4" customWidth="1"/>
    <col min="9984" max="9984" width="12.5546875" style="4" customWidth="1"/>
    <col min="9985" max="9985" width="12.88671875" style="4" customWidth="1"/>
    <col min="9986" max="9986" width="13.44140625" style="4" customWidth="1"/>
    <col min="9987" max="9987" width="13.109375" style="4" customWidth="1"/>
    <col min="9988" max="9988" width="16.44140625" style="4" customWidth="1"/>
    <col min="9989" max="9989" width="21.33203125" style="4" customWidth="1"/>
    <col min="9990" max="10237" width="11.33203125" style="4"/>
    <col min="10238" max="10238" width="6.5546875" style="4" customWidth="1"/>
    <col min="10239" max="10239" width="34.88671875" style="4" customWidth="1"/>
    <col min="10240" max="10240" width="12.5546875" style="4" customWidth="1"/>
    <col min="10241" max="10241" width="12.88671875" style="4" customWidth="1"/>
    <col min="10242" max="10242" width="13.44140625" style="4" customWidth="1"/>
    <col min="10243" max="10243" width="13.109375" style="4" customWidth="1"/>
    <col min="10244" max="10244" width="16.44140625" style="4" customWidth="1"/>
    <col min="10245" max="10245" width="21.33203125" style="4" customWidth="1"/>
    <col min="10246" max="10493" width="11.33203125" style="4"/>
    <col min="10494" max="10494" width="6.5546875" style="4" customWidth="1"/>
    <col min="10495" max="10495" width="34.88671875" style="4" customWidth="1"/>
    <col min="10496" max="10496" width="12.5546875" style="4" customWidth="1"/>
    <col min="10497" max="10497" width="12.88671875" style="4" customWidth="1"/>
    <col min="10498" max="10498" width="13.44140625" style="4" customWidth="1"/>
    <col min="10499" max="10499" width="13.109375" style="4" customWidth="1"/>
    <col min="10500" max="10500" width="16.44140625" style="4" customWidth="1"/>
    <col min="10501" max="10501" width="21.33203125" style="4" customWidth="1"/>
    <col min="10502" max="10749" width="11.33203125" style="4"/>
    <col min="10750" max="10750" width="6.5546875" style="4" customWidth="1"/>
    <col min="10751" max="10751" width="34.88671875" style="4" customWidth="1"/>
    <col min="10752" max="10752" width="12.5546875" style="4" customWidth="1"/>
    <col min="10753" max="10753" width="12.88671875" style="4" customWidth="1"/>
    <col min="10754" max="10754" width="13.44140625" style="4" customWidth="1"/>
    <col min="10755" max="10755" width="13.109375" style="4" customWidth="1"/>
    <col min="10756" max="10756" width="16.44140625" style="4" customWidth="1"/>
    <col min="10757" max="10757" width="21.33203125" style="4" customWidth="1"/>
    <col min="10758" max="11005" width="11.33203125" style="4"/>
    <col min="11006" max="11006" width="6.5546875" style="4" customWidth="1"/>
    <col min="11007" max="11007" width="34.88671875" style="4" customWidth="1"/>
    <col min="11008" max="11008" width="12.5546875" style="4" customWidth="1"/>
    <col min="11009" max="11009" width="12.88671875" style="4" customWidth="1"/>
    <col min="11010" max="11010" width="13.44140625" style="4" customWidth="1"/>
    <col min="11011" max="11011" width="13.109375" style="4" customWidth="1"/>
    <col min="11012" max="11012" width="16.44140625" style="4" customWidth="1"/>
    <col min="11013" max="11013" width="21.33203125" style="4" customWidth="1"/>
    <col min="11014" max="11261" width="11.33203125" style="4"/>
    <col min="11262" max="11262" width="6.5546875" style="4" customWidth="1"/>
    <col min="11263" max="11263" width="34.88671875" style="4" customWidth="1"/>
    <col min="11264" max="11264" width="12.5546875" style="4" customWidth="1"/>
    <col min="11265" max="11265" width="12.88671875" style="4" customWidth="1"/>
    <col min="11266" max="11266" width="13.44140625" style="4" customWidth="1"/>
    <col min="11267" max="11267" width="13.109375" style="4" customWidth="1"/>
    <col min="11268" max="11268" width="16.44140625" style="4" customWidth="1"/>
    <col min="11269" max="11269" width="21.33203125" style="4" customWidth="1"/>
    <col min="11270" max="11517" width="11.33203125" style="4"/>
    <col min="11518" max="11518" width="6.5546875" style="4" customWidth="1"/>
    <col min="11519" max="11519" width="34.88671875" style="4" customWidth="1"/>
    <col min="11520" max="11520" width="12.5546875" style="4" customWidth="1"/>
    <col min="11521" max="11521" width="12.88671875" style="4" customWidth="1"/>
    <col min="11522" max="11522" width="13.44140625" style="4" customWidth="1"/>
    <col min="11523" max="11523" width="13.109375" style="4" customWidth="1"/>
    <col min="11524" max="11524" width="16.44140625" style="4" customWidth="1"/>
    <col min="11525" max="11525" width="21.33203125" style="4" customWidth="1"/>
    <col min="11526" max="11773" width="11.33203125" style="4"/>
    <col min="11774" max="11774" width="6.5546875" style="4" customWidth="1"/>
    <col min="11775" max="11775" width="34.88671875" style="4" customWidth="1"/>
    <col min="11776" max="11776" width="12.5546875" style="4" customWidth="1"/>
    <col min="11777" max="11777" width="12.88671875" style="4" customWidth="1"/>
    <col min="11778" max="11778" width="13.44140625" style="4" customWidth="1"/>
    <col min="11779" max="11779" width="13.109375" style="4" customWidth="1"/>
    <col min="11780" max="11780" width="16.44140625" style="4" customWidth="1"/>
    <col min="11781" max="11781" width="21.33203125" style="4" customWidth="1"/>
    <col min="11782" max="12029" width="11.33203125" style="4"/>
    <col min="12030" max="12030" width="6.5546875" style="4" customWidth="1"/>
    <col min="12031" max="12031" width="34.88671875" style="4" customWidth="1"/>
    <col min="12032" max="12032" width="12.5546875" style="4" customWidth="1"/>
    <col min="12033" max="12033" width="12.88671875" style="4" customWidth="1"/>
    <col min="12034" max="12034" width="13.44140625" style="4" customWidth="1"/>
    <col min="12035" max="12035" width="13.109375" style="4" customWidth="1"/>
    <col min="12036" max="12036" width="16.44140625" style="4" customWidth="1"/>
    <col min="12037" max="12037" width="21.33203125" style="4" customWidth="1"/>
    <col min="12038" max="12285" width="11.33203125" style="4"/>
    <col min="12286" max="12286" width="6.5546875" style="4" customWidth="1"/>
    <col min="12287" max="12287" width="34.88671875" style="4" customWidth="1"/>
    <col min="12288" max="12288" width="12.5546875" style="4" customWidth="1"/>
    <col min="12289" max="12289" width="12.88671875" style="4" customWidth="1"/>
    <col min="12290" max="12290" width="13.44140625" style="4" customWidth="1"/>
    <col min="12291" max="12291" width="13.109375" style="4" customWidth="1"/>
    <col min="12292" max="12292" width="16.44140625" style="4" customWidth="1"/>
    <col min="12293" max="12293" width="21.33203125" style="4" customWidth="1"/>
    <col min="12294" max="12541" width="11.33203125" style="4"/>
    <col min="12542" max="12542" width="6.5546875" style="4" customWidth="1"/>
    <col min="12543" max="12543" width="34.88671875" style="4" customWidth="1"/>
    <col min="12544" max="12544" width="12.5546875" style="4" customWidth="1"/>
    <col min="12545" max="12545" width="12.88671875" style="4" customWidth="1"/>
    <col min="12546" max="12546" width="13.44140625" style="4" customWidth="1"/>
    <col min="12547" max="12547" width="13.109375" style="4" customWidth="1"/>
    <col min="12548" max="12548" width="16.44140625" style="4" customWidth="1"/>
    <col min="12549" max="12549" width="21.33203125" style="4" customWidth="1"/>
    <col min="12550" max="12797" width="11.33203125" style="4"/>
    <col min="12798" max="12798" width="6.5546875" style="4" customWidth="1"/>
    <col min="12799" max="12799" width="34.88671875" style="4" customWidth="1"/>
    <col min="12800" max="12800" width="12.5546875" style="4" customWidth="1"/>
    <col min="12801" max="12801" width="12.88671875" style="4" customWidth="1"/>
    <col min="12802" max="12802" width="13.44140625" style="4" customWidth="1"/>
    <col min="12803" max="12803" width="13.109375" style="4" customWidth="1"/>
    <col min="12804" max="12804" width="16.44140625" style="4" customWidth="1"/>
    <col min="12805" max="12805" width="21.33203125" style="4" customWidth="1"/>
    <col min="12806" max="13053" width="11.33203125" style="4"/>
    <col min="13054" max="13054" width="6.5546875" style="4" customWidth="1"/>
    <col min="13055" max="13055" width="34.88671875" style="4" customWidth="1"/>
    <col min="13056" max="13056" width="12.5546875" style="4" customWidth="1"/>
    <col min="13057" max="13057" width="12.88671875" style="4" customWidth="1"/>
    <col min="13058" max="13058" width="13.44140625" style="4" customWidth="1"/>
    <col min="13059" max="13059" width="13.109375" style="4" customWidth="1"/>
    <col min="13060" max="13060" width="16.44140625" style="4" customWidth="1"/>
    <col min="13061" max="13061" width="21.33203125" style="4" customWidth="1"/>
    <col min="13062" max="13309" width="11.33203125" style="4"/>
    <col min="13310" max="13310" width="6.5546875" style="4" customWidth="1"/>
    <col min="13311" max="13311" width="34.88671875" style="4" customWidth="1"/>
    <col min="13312" max="13312" width="12.5546875" style="4" customWidth="1"/>
    <col min="13313" max="13313" width="12.88671875" style="4" customWidth="1"/>
    <col min="13314" max="13314" width="13.44140625" style="4" customWidth="1"/>
    <col min="13315" max="13315" width="13.109375" style="4" customWidth="1"/>
    <col min="13316" max="13316" width="16.44140625" style="4" customWidth="1"/>
    <col min="13317" max="13317" width="21.33203125" style="4" customWidth="1"/>
    <col min="13318" max="13565" width="11.33203125" style="4"/>
    <col min="13566" max="13566" width="6.5546875" style="4" customWidth="1"/>
    <col min="13567" max="13567" width="34.88671875" style="4" customWidth="1"/>
    <col min="13568" max="13568" width="12.5546875" style="4" customWidth="1"/>
    <col min="13569" max="13569" width="12.88671875" style="4" customWidth="1"/>
    <col min="13570" max="13570" width="13.44140625" style="4" customWidth="1"/>
    <col min="13571" max="13571" width="13.109375" style="4" customWidth="1"/>
    <col min="13572" max="13572" width="16.44140625" style="4" customWidth="1"/>
    <col min="13573" max="13573" width="21.33203125" style="4" customWidth="1"/>
    <col min="13574" max="13821" width="11.33203125" style="4"/>
    <col min="13822" max="13822" width="6.5546875" style="4" customWidth="1"/>
    <col min="13823" max="13823" width="34.88671875" style="4" customWidth="1"/>
    <col min="13824" max="13824" width="12.5546875" style="4" customWidth="1"/>
    <col min="13825" max="13825" width="12.88671875" style="4" customWidth="1"/>
    <col min="13826" max="13826" width="13.44140625" style="4" customWidth="1"/>
    <col min="13827" max="13827" width="13.109375" style="4" customWidth="1"/>
    <col min="13828" max="13828" width="16.44140625" style="4" customWidth="1"/>
    <col min="13829" max="13829" width="21.33203125" style="4" customWidth="1"/>
    <col min="13830" max="14077" width="11.33203125" style="4"/>
    <col min="14078" max="14078" width="6.5546875" style="4" customWidth="1"/>
    <col min="14079" max="14079" width="34.88671875" style="4" customWidth="1"/>
    <col min="14080" max="14080" width="12.5546875" style="4" customWidth="1"/>
    <col min="14081" max="14081" width="12.88671875" style="4" customWidth="1"/>
    <col min="14082" max="14082" width="13.44140625" style="4" customWidth="1"/>
    <col min="14083" max="14083" width="13.109375" style="4" customWidth="1"/>
    <col min="14084" max="14084" width="16.44140625" style="4" customWidth="1"/>
    <col min="14085" max="14085" width="21.33203125" style="4" customWidth="1"/>
    <col min="14086" max="14333" width="11.33203125" style="4"/>
    <col min="14334" max="14334" width="6.5546875" style="4" customWidth="1"/>
    <col min="14335" max="14335" width="34.88671875" style="4" customWidth="1"/>
    <col min="14336" max="14336" width="12.5546875" style="4" customWidth="1"/>
    <col min="14337" max="14337" width="12.88671875" style="4" customWidth="1"/>
    <col min="14338" max="14338" width="13.44140625" style="4" customWidth="1"/>
    <col min="14339" max="14339" width="13.109375" style="4" customWidth="1"/>
    <col min="14340" max="14340" width="16.44140625" style="4" customWidth="1"/>
    <col min="14341" max="14341" width="21.33203125" style="4" customWidth="1"/>
    <col min="14342" max="14589" width="11.33203125" style="4"/>
    <col min="14590" max="14590" width="6.5546875" style="4" customWidth="1"/>
    <col min="14591" max="14591" width="34.88671875" style="4" customWidth="1"/>
    <col min="14592" max="14592" width="12.5546875" style="4" customWidth="1"/>
    <col min="14593" max="14593" width="12.88671875" style="4" customWidth="1"/>
    <col min="14594" max="14594" width="13.44140625" style="4" customWidth="1"/>
    <col min="14595" max="14595" width="13.109375" style="4" customWidth="1"/>
    <col min="14596" max="14596" width="16.44140625" style="4" customWidth="1"/>
    <col min="14597" max="14597" width="21.33203125" style="4" customWidth="1"/>
    <col min="14598" max="14845" width="11.33203125" style="4"/>
    <col min="14846" max="14846" width="6.5546875" style="4" customWidth="1"/>
    <col min="14847" max="14847" width="34.88671875" style="4" customWidth="1"/>
    <col min="14848" max="14848" width="12.5546875" style="4" customWidth="1"/>
    <col min="14849" max="14849" width="12.88671875" style="4" customWidth="1"/>
    <col min="14850" max="14850" width="13.44140625" style="4" customWidth="1"/>
    <col min="14851" max="14851" width="13.109375" style="4" customWidth="1"/>
    <col min="14852" max="14852" width="16.44140625" style="4" customWidth="1"/>
    <col min="14853" max="14853" width="21.33203125" style="4" customWidth="1"/>
    <col min="14854" max="15101" width="11.33203125" style="4"/>
    <col min="15102" max="15102" width="6.5546875" style="4" customWidth="1"/>
    <col min="15103" max="15103" width="34.88671875" style="4" customWidth="1"/>
    <col min="15104" max="15104" width="12.5546875" style="4" customWidth="1"/>
    <col min="15105" max="15105" width="12.88671875" style="4" customWidth="1"/>
    <col min="15106" max="15106" width="13.44140625" style="4" customWidth="1"/>
    <col min="15107" max="15107" width="13.109375" style="4" customWidth="1"/>
    <col min="15108" max="15108" width="16.44140625" style="4" customWidth="1"/>
    <col min="15109" max="15109" width="21.33203125" style="4" customWidth="1"/>
    <col min="15110" max="15357" width="11.33203125" style="4"/>
    <col min="15358" max="15358" width="6.5546875" style="4" customWidth="1"/>
    <col min="15359" max="15359" width="34.88671875" style="4" customWidth="1"/>
    <col min="15360" max="15360" width="12.5546875" style="4" customWidth="1"/>
    <col min="15361" max="15361" width="12.88671875" style="4" customWidth="1"/>
    <col min="15362" max="15362" width="13.44140625" style="4" customWidth="1"/>
    <col min="15363" max="15363" width="13.109375" style="4" customWidth="1"/>
    <col min="15364" max="15364" width="16.44140625" style="4" customWidth="1"/>
    <col min="15365" max="15365" width="21.33203125" style="4" customWidth="1"/>
    <col min="15366" max="15613" width="11.33203125" style="4"/>
    <col min="15614" max="15614" width="6.5546875" style="4" customWidth="1"/>
    <col min="15615" max="15615" width="34.88671875" style="4" customWidth="1"/>
    <col min="15616" max="15616" width="12.5546875" style="4" customWidth="1"/>
    <col min="15617" max="15617" width="12.88671875" style="4" customWidth="1"/>
    <col min="15618" max="15618" width="13.44140625" style="4" customWidth="1"/>
    <col min="15619" max="15619" width="13.109375" style="4" customWidth="1"/>
    <col min="15620" max="15620" width="16.44140625" style="4" customWidth="1"/>
    <col min="15621" max="15621" width="21.33203125" style="4" customWidth="1"/>
    <col min="15622" max="15869" width="11.33203125" style="4"/>
    <col min="15870" max="15870" width="6.5546875" style="4" customWidth="1"/>
    <col min="15871" max="15871" width="34.88671875" style="4" customWidth="1"/>
    <col min="15872" max="15872" width="12.5546875" style="4" customWidth="1"/>
    <col min="15873" max="15873" width="12.88671875" style="4" customWidth="1"/>
    <col min="15874" max="15874" width="13.44140625" style="4" customWidth="1"/>
    <col min="15875" max="15875" width="13.109375" style="4" customWidth="1"/>
    <col min="15876" max="15876" width="16.44140625" style="4" customWidth="1"/>
    <col min="15877" max="15877" width="21.33203125" style="4" customWidth="1"/>
    <col min="15878" max="16125" width="11.33203125" style="4"/>
    <col min="16126" max="16126" width="6.5546875" style="4" customWidth="1"/>
    <col min="16127" max="16127" width="34.88671875" style="4" customWidth="1"/>
    <col min="16128" max="16128" width="12.5546875" style="4" customWidth="1"/>
    <col min="16129" max="16129" width="12.88671875" style="4" customWidth="1"/>
    <col min="16130" max="16130" width="13.44140625" style="4" customWidth="1"/>
    <col min="16131" max="16131" width="13.109375" style="4" customWidth="1"/>
    <col min="16132" max="16132" width="16.44140625" style="4" customWidth="1"/>
    <col min="16133" max="16133" width="21.33203125" style="4" customWidth="1"/>
    <col min="16134" max="16384" width="11.33203125" style="4"/>
  </cols>
  <sheetData>
    <row r="1" spans="1:8" x14ac:dyDescent="0.25">
      <c r="A1" s="1" t="s">
        <v>0</v>
      </c>
      <c r="B1" s="2"/>
      <c r="C1" s="2"/>
      <c r="D1" s="3"/>
    </row>
    <row r="2" spans="1:8" x14ac:dyDescent="0.25">
      <c r="A2" s="6"/>
      <c r="B2" s="6"/>
      <c r="C2" s="6"/>
      <c r="D2" s="3"/>
    </row>
    <row r="3" spans="1:8" x14ac:dyDescent="0.25">
      <c r="A3" s="7" t="s">
        <v>1</v>
      </c>
      <c r="B3" s="8" t="s">
        <v>2</v>
      </c>
      <c r="C3" s="8"/>
      <c r="D3" s="9" t="s">
        <v>68</v>
      </c>
      <c r="E3" s="10" t="s">
        <v>71</v>
      </c>
      <c r="F3" s="10" t="s">
        <v>72</v>
      </c>
      <c r="G3" s="43" t="s">
        <v>73</v>
      </c>
      <c r="H3" s="29" t="s">
        <v>74</v>
      </c>
    </row>
    <row r="4" spans="1:8" x14ac:dyDescent="0.25">
      <c r="A4" s="11" t="s">
        <v>3</v>
      </c>
      <c r="B4" s="12" t="s">
        <v>4</v>
      </c>
      <c r="C4" s="8"/>
      <c r="D4" s="9"/>
      <c r="E4" s="10"/>
      <c r="F4" s="10"/>
      <c r="G4" s="52"/>
      <c r="H4" s="29"/>
    </row>
    <row r="5" spans="1:8" x14ac:dyDescent="0.25">
      <c r="A5" s="14" t="s">
        <v>5</v>
      </c>
      <c r="B5" s="7" t="s">
        <v>6</v>
      </c>
      <c r="C5" s="7"/>
      <c r="D5" s="15">
        <v>6270760</v>
      </c>
      <c r="E5" s="50">
        <v>6270760</v>
      </c>
      <c r="F5" s="50">
        <v>6270760</v>
      </c>
      <c r="G5" s="44">
        <v>7086240</v>
      </c>
      <c r="H5" s="35">
        <v>7086240</v>
      </c>
    </row>
    <row r="6" spans="1:8" x14ac:dyDescent="0.25">
      <c r="A6" s="14"/>
      <c r="B6" s="7" t="s">
        <v>7</v>
      </c>
      <c r="C6" s="7"/>
      <c r="D6" s="15">
        <v>-3424305</v>
      </c>
      <c r="E6" s="50">
        <v>-3683092</v>
      </c>
      <c r="F6" s="50">
        <v>-2500051</v>
      </c>
      <c r="G6" s="44">
        <v>-914557</v>
      </c>
      <c r="H6" s="35"/>
    </row>
    <row r="7" spans="1:8" x14ac:dyDescent="0.25">
      <c r="A7" s="14" t="s">
        <v>8</v>
      </c>
      <c r="B7" s="7" t="s">
        <v>9</v>
      </c>
      <c r="C7" s="7"/>
      <c r="D7" s="15">
        <v>11776000</v>
      </c>
      <c r="E7" s="50">
        <v>11808000</v>
      </c>
      <c r="F7" s="50">
        <v>11808000</v>
      </c>
      <c r="G7" s="44">
        <v>11936000</v>
      </c>
      <c r="H7" s="35">
        <v>11936000</v>
      </c>
    </row>
    <row r="8" spans="1:8" x14ac:dyDescent="0.25">
      <c r="A8" s="14" t="s">
        <v>10</v>
      </c>
      <c r="B8" s="7" t="s">
        <v>11</v>
      </c>
      <c r="C8" s="7"/>
      <c r="D8" s="15">
        <v>100000</v>
      </c>
      <c r="E8" s="50">
        <v>775767</v>
      </c>
      <c r="F8" s="50">
        <v>100000</v>
      </c>
      <c r="G8" s="44">
        <v>100000</v>
      </c>
      <c r="H8" s="35">
        <v>775767</v>
      </c>
    </row>
    <row r="9" spans="1:8" x14ac:dyDescent="0.25">
      <c r="A9" s="14" t="s">
        <v>12</v>
      </c>
      <c r="B9" s="7" t="s">
        <v>13</v>
      </c>
      <c r="C9" s="7"/>
      <c r="D9" s="15">
        <v>5100690</v>
      </c>
      <c r="E9" s="50">
        <v>5100690</v>
      </c>
      <c r="F9" s="50">
        <v>5105230</v>
      </c>
      <c r="G9" s="44">
        <v>5105230</v>
      </c>
      <c r="H9" s="35">
        <v>5286090</v>
      </c>
    </row>
    <row r="10" spans="1:8" x14ac:dyDescent="0.25">
      <c r="A10" s="14"/>
      <c r="B10" s="7" t="s">
        <v>14</v>
      </c>
      <c r="C10" s="7"/>
      <c r="D10" s="17">
        <f t="shared" ref="D10:F10" si="0">SUM(D5:D9)</f>
        <v>19823145</v>
      </c>
      <c r="E10" s="17">
        <f t="shared" si="0"/>
        <v>20272125</v>
      </c>
      <c r="F10" s="17">
        <f t="shared" si="0"/>
        <v>20783939</v>
      </c>
      <c r="G10" s="18">
        <f>SUM(G5:G9)</f>
        <v>23312913</v>
      </c>
      <c r="H10" s="53">
        <f>SUM(H5:H9)</f>
        <v>25084097</v>
      </c>
    </row>
    <row r="11" spans="1:8" x14ac:dyDescent="0.25">
      <c r="A11" s="19"/>
      <c r="B11" s="11" t="s">
        <v>15</v>
      </c>
      <c r="C11" s="11"/>
      <c r="D11" s="20">
        <f t="shared" ref="D11:H11" si="1">SUM(D10:D10)</f>
        <v>19823145</v>
      </c>
      <c r="E11" s="20">
        <f t="shared" si="1"/>
        <v>20272125</v>
      </c>
      <c r="F11" s="20">
        <f t="shared" si="1"/>
        <v>20783939</v>
      </c>
      <c r="G11" s="21">
        <f t="shared" si="1"/>
        <v>23312913</v>
      </c>
      <c r="H11" s="54">
        <f t="shared" si="1"/>
        <v>25084097</v>
      </c>
    </row>
    <row r="12" spans="1:8" x14ac:dyDescent="0.25">
      <c r="A12" s="19"/>
      <c r="B12" s="11"/>
      <c r="C12" s="11"/>
      <c r="D12" s="22"/>
      <c r="E12" s="50"/>
      <c r="F12" s="50"/>
      <c r="G12" s="44"/>
      <c r="H12" s="35"/>
    </row>
    <row r="13" spans="1:8" x14ac:dyDescent="0.25">
      <c r="A13" s="14" t="s">
        <v>16</v>
      </c>
      <c r="B13" s="7" t="s">
        <v>17</v>
      </c>
      <c r="C13" s="7"/>
      <c r="D13" s="15">
        <v>6000000</v>
      </c>
      <c r="E13" s="50">
        <v>6000000</v>
      </c>
      <c r="F13" s="50">
        <v>6000000</v>
      </c>
      <c r="G13" s="44">
        <v>7000000</v>
      </c>
      <c r="H13" s="35">
        <v>8000000</v>
      </c>
    </row>
    <row r="14" spans="1:8" x14ac:dyDescent="0.25">
      <c r="A14" s="14"/>
      <c r="B14" s="7" t="s">
        <v>18</v>
      </c>
      <c r="C14" s="7"/>
      <c r="D14" s="15">
        <v>-6000000</v>
      </c>
      <c r="E14" s="50">
        <v>-6000000</v>
      </c>
      <c r="F14" s="50">
        <v>-6000000</v>
      </c>
      <c r="G14" s="44">
        <v>-7000000</v>
      </c>
      <c r="H14" s="35"/>
    </row>
    <row r="15" spans="1:8" x14ac:dyDescent="0.25">
      <c r="A15" s="14"/>
      <c r="B15" s="11" t="s">
        <v>19</v>
      </c>
      <c r="C15" s="7"/>
      <c r="D15" s="20">
        <f t="shared" ref="D15:G15" si="2">D13+D14</f>
        <v>0</v>
      </c>
      <c r="E15" s="20">
        <f t="shared" si="2"/>
        <v>0</v>
      </c>
      <c r="F15" s="20">
        <f t="shared" si="2"/>
        <v>0</v>
      </c>
      <c r="G15" s="21">
        <f t="shared" si="2"/>
        <v>0</v>
      </c>
      <c r="H15" s="54">
        <v>8000000</v>
      </c>
    </row>
    <row r="16" spans="1:8" x14ac:dyDescent="0.25">
      <c r="A16" s="14"/>
      <c r="B16" s="7"/>
      <c r="C16" s="7"/>
      <c r="D16" s="15"/>
      <c r="E16" s="50"/>
      <c r="F16" s="50"/>
      <c r="G16" s="44"/>
      <c r="H16" s="35"/>
    </row>
    <row r="17" spans="1:8" x14ac:dyDescent="0.25">
      <c r="A17" s="14" t="s">
        <v>20</v>
      </c>
      <c r="B17" s="7" t="s">
        <v>21</v>
      </c>
      <c r="C17" s="7"/>
      <c r="D17" s="15">
        <v>341700</v>
      </c>
      <c r="E17" s="50">
        <v>316200</v>
      </c>
      <c r="F17" s="50">
        <v>298350</v>
      </c>
      <c r="G17" s="44">
        <v>318750</v>
      </c>
      <c r="H17" s="35">
        <v>316200</v>
      </c>
    </row>
    <row r="18" spans="1:8" x14ac:dyDescent="0.25">
      <c r="A18" s="14"/>
      <c r="B18" s="7" t="s">
        <v>18</v>
      </c>
      <c r="C18" s="7"/>
      <c r="D18" s="15">
        <v>-341700</v>
      </c>
      <c r="E18" s="50">
        <v>-316200</v>
      </c>
      <c r="F18" s="50">
        <v>-298350</v>
      </c>
      <c r="G18" s="44">
        <v>-318750</v>
      </c>
      <c r="H18" s="35"/>
    </row>
    <row r="19" spans="1:8" s="42" customFormat="1" x14ac:dyDescent="0.25">
      <c r="A19" s="38"/>
      <c r="B19" s="39" t="s">
        <v>22</v>
      </c>
      <c r="C19" s="39"/>
      <c r="D19" s="40">
        <f t="shared" ref="D19:G19" si="3">SUM(D17:D18)</f>
        <v>0</v>
      </c>
      <c r="E19" s="40">
        <f t="shared" si="3"/>
        <v>0</v>
      </c>
      <c r="F19" s="40">
        <f t="shared" si="3"/>
        <v>0</v>
      </c>
      <c r="G19" s="41">
        <f t="shared" si="3"/>
        <v>0</v>
      </c>
      <c r="H19" s="55">
        <v>316200</v>
      </c>
    </row>
    <row r="20" spans="1:8" x14ac:dyDescent="0.25">
      <c r="A20" s="14"/>
      <c r="B20" s="7"/>
      <c r="C20" s="7"/>
      <c r="D20" s="15"/>
      <c r="E20" s="50"/>
      <c r="F20" s="50"/>
      <c r="G20" s="44"/>
      <c r="H20" s="35"/>
    </row>
    <row r="21" spans="1:8" x14ac:dyDescent="0.25">
      <c r="A21" s="14" t="s">
        <v>23</v>
      </c>
      <c r="B21" s="7" t="s">
        <v>24</v>
      </c>
      <c r="C21" s="7"/>
      <c r="D21" s="15">
        <v>22851000</v>
      </c>
      <c r="E21" s="50">
        <v>22580690</v>
      </c>
      <c r="F21" s="50">
        <v>19474200</v>
      </c>
      <c r="G21" s="44">
        <v>19388110</v>
      </c>
      <c r="H21" s="35">
        <v>0</v>
      </c>
    </row>
    <row r="22" spans="1:8" x14ac:dyDescent="0.25">
      <c r="A22" s="14"/>
      <c r="B22" s="7" t="s">
        <v>18</v>
      </c>
      <c r="C22" s="7"/>
      <c r="D22" s="15">
        <v>0</v>
      </c>
      <c r="E22" s="50">
        <v>0</v>
      </c>
      <c r="F22" s="50">
        <v>0</v>
      </c>
      <c r="G22" s="44">
        <v>-12615197</v>
      </c>
      <c r="H22" s="35"/>
    </row>
    <row r="23" spans="1:8" x14ac:dyDescent="0.25">
      <c r="A23" s="14"/>
      <c r="B23" s="11" t="s">
        <v>25</v>
      </c>
      <c r="C23" s="11"/>
      <c r="D23" s="20">
        <f t="shared" ref="D23:H23" si="4">SUM(D21:D22)</f>
        <v>22851000</v>
      </c>
      <c r="E23" s="20">
        <f t="shared" si="4"/>
        <v>22580690</v>
      </c>
      <c r="F23" s="20">
        <f t="shared" si="4"/>
        <v>19474200</v>
      </c>
      <c r="G23" s="21">
        <f t="shared" si="4"/>
        <v>6772913</v>
      </c>
      <c r="H23" s="54">
        <f t="shared" si="4"/>
        <v>0</v>
      </c>
    </row>
    <row r="24" spans="1:8" x14ac:dyDescent="0.25">
      <c r="A24" s="14" t="s">
        <v>26</v>
      </c>
      <c r="B24" s="48" t="s">
        <v>27</v>
      </c>
      <c r="C24" s="7"/>
      <c r="D24" s="15"/>
      <c r="E24" s="50">
        <v>585200</v>
      </c>
      <c r="F24" s="50">
        <v>560300</v>
      </c>
      <c r="G24" s="44">
        <v>128100</v>
      </c>
      <c r="H24" s="35">
        <v>0</v>
      </c>
    </row>
    <row r="25" spans="1:8" ht="28.8" x14ac:dyDescent="0.3">
      <c r="A25" s="46"/>
      <c r="B25" s="49" t="s">
        <v>69</v>
      </c>
      <c r="C25" s="47"/>
      <c r="D25" s="15">
        <v>173736</v>
      </c>
      <c r="E25" s="51">
        <v>110654</v>
      </c>
      <c r="F25" s="51"/>
      <c r="G25" s="44"/>
      <c r="H25" s="35"/>
    </row>
    <row r="26" spans="1:8" ht="28.8" x14ac:dyDescent="0.3">
      <c r="A26" s="14"/>
      <c r="B26" s="45" t="s">
        <v>70</v>
      </c>
      <c r="C26" s="7"/>
      <c r="D26" s="15">
        <v>1000000</v>
      </c>
      <c r="E26" s="51"/>
      <c r="F26" s="51"/>
      <c r="G26" s="44"/>
      <c r="H26" s="35"/>
    </row>
    <row r="27" spans="1:8" ht="13.2" x14ac:dyDescent="0.25">
      <c r="A27" s="19" t="s">
        <v>3</v>
      </c>
      <c r="B27" s="11" t="s">
        <v>4</v>
      </c>
      <c r="C27" s="11"/>
      <c r="D27" s="20">
        <f>SUM(D11+D15+D19+D23+D25+D26)</f>
        <v>43847881</v>
      </c>
      <c r="E27" s="20">
        <f>SUM(E11+E15+E19+E23+E25+E26+E24)</f>
        <v>43548669</v>
      </c>
      <c r="F27" s="20">
        <f>SUM(F11+F15+F19+F23+F24)</f>
        <v>40818439</v>
      </c>
      <c r="G27" s="20">
        <f>SUM(G11+G15+G19+G23+G24)</f>
        <v>30213926</v>
      </c>
      <c r="H27" s="63">
        <f>SUM(H11+H15+H19+H23+H24)</f>
        <v>33400297</v>
      </c>
    </row>
    <row r="28" spans="1:8" x14ac:dyDescent="0.25">
      <c r="A28" s="14"/>
      <c r="B28" s="7" t="s">
        <v>18</v>
      </c>
      <c r="C28" s="23">
        <v>8752110</v>
      </c>
      <c r="D28" s="15">
        <v>9766005</v>
      </c>
      <c r="E28" s="50">
        <v>9999292</v>
      </c>
      <c r="F28" s="50">
        <v>8798401</v>
      </c>
      <c r="G28" s="44">
        <v>8233307</v>
      </c>
      <c r="H28" s="35"/>
    </row>
    <row r="29" spans="1:8" x14ac:dyDescent="0.25">
      <c r="A29" s="14"/>
      <c r="B29" s="7"/>
      <c r="C29" s="23"/>
      <c r="D29" s="15"/>
      <c r="E29" s="50"/>
      <c r="F29" s="50"/>
      <c r="G29" s="44"/>
      <c r="H29" s="35"/>
    </row>
    <row r="30" spans="1:8" x14ac:dyDescent="0.25">
      <c r="A30" s="14"/>
      <c r="B30" s="7"/>
      <c r="C30" s="23"/>
      <c r="D30" s="15"/>
      <c r="E30" s="50"/>
      <c r="F30" s="50"/>
      <c r="G30" s="44"/>
      <c r="H30" s="35"/>
    </row>
    <row r="31" spans="1:8" x14ac:dyDescent="0.25">
      <c r="A31" s="14"/>
      <c r="B31" s="7"/>
      <c r="C31" s="23"/>
      <c r="D31" s="15"/>
      <c r="E31" s="50"/>
      <c r="F31" s="50"/>
      <c r="G31" s="44"/>
      <c r="H31" s="35"/>
    </row>
    <row r="32" spans="1:8" x14ac:dyDescent="0.25">
      <c r="A32" s="14" t="s">
        <v>28</v>
      </c>
      <c r="B32" s="7" t="s">
        <v>29</v>
      </c>
      <c r="C32" s="7"/>
      <c r="D32" s="15"/>
      <c r="E32" s="50"/>
      <c r="F32" s="50"/>
      <c r="G32" s="44"/>
      <c r="H32" s="35"/>
    </row>
    <row r="33" spans="1:8" x14ac:dyDescent="0.25">
      <c r="A33" s="14" t="s">
        <v>30</v>
      </c>
      <c r="B33" s="7" t="s">
        <v>31</v>
      </c>
      <c r="C33" s="24"/>
      <c r="D33" s="15">
        <v>22626227</v>
      </c>
      <c r="E33" s="50">
        <v>22670200</v>
      </c>
      <c r="F33" s="50">
        <v>21617400</v>
      </c>
      <c r="G33" s="44">
        <v>22868867</v>
      </c>
      <c r="H33" s="35">
        <v>23813300</v>
      </c>
    </row>
    <row r="34" spans="1:8" x14ac:dyDescent="0.25">
      <c r="A34" s="14"/>
      <c r="B34" s="7" t="s">
        <v>32</v>
      </c>
      <c r="C34" s="24"/>
      <c r="D34" s="15">
        <v>11313113</v>
      </c>
      <c r="E34" s="50">
        <v>11335100</v>
      </c>
      <c r="F34" s="50">
        <v>10808700</v>
      </c>
      <c r="G34" s="44">
        <v>11434433</v>
      </c>
      <c r="H34" s="35">
        <v>11906650</v>
      </c>
    </row>
    <row r="35" spans="1:8" x14ac:dyDescent="0.25">
      <c r="A35" s="14" t="s">
        <v>33</v>
      </c>
      <c r="B35" s="25" t="s">
        <v>34</v>
      </c>
      <c r="C35" s="7"/>
      <c r="D35" s="15">
        <v>2959355</v>
      </c>
      <c r="E35" s="50">
        <v>2868578</v>
      </c>
      <c r="F35" s="50">
        <v>3571333</v>
      </c>
      <c r="G35" s="44">
        <v>3486920</v>
      </c>
      <c r="H35" s="35">
        <v>2941480</v>
      </c>
    </row>
    <row r="36" spans="1:8" x14ac:dyDescent="0.25">
      <c r="A36" s="14"/>
      <c r="B36" s="25" t="s">
        <v>35</v>
      </c>
      <c r="C36" s="7"/>
      <c r="D36" s="15">
        <v>1479678</v>
      </c>
      <c r="E36" s="50">
        <v>1434289</v>
      </c>
      <c r="F36" s="50">
        <v>1785667</v>
      </c>
      <c r="G36" s="44">
        <v>1743460</v>
      </c>
      <c r="H36" s="35">
        <v>1470740</v>
      </c>
    </row>
    <row r="37" spans="1:8" x14ac:dyDescent="0.25">
      <c r="A37" s="11" t="s">
        <v>28</v>
      </c>
      <c r="B37" s="11" t="s">
        <v>36</v>
      </c>
      <c r="C37" s="11"/>
      <c r="D37" s="20">
        <f t="shared" ref="D37:G37" si="5">SUM(D33:D36)</f>
        <v>38378373</v>
      </c>
      <c r="E37" s="20">
        <f t="shared" si="5"/>
        <v>38308167</v>
      </c>
      <c r="F37" s="20">
        <f t="shared" si="5"/>
        <v>37783100</v>
      </c>
      <c r="G37" s="21">
        <f t="shared" si="5"/>
        <v>39533680</v>
      </c>
      <c r="H37" s="54">
        <f>SUM(H33:H36)</f>
        <v>40132170</v>
      </c>
    </row>
    <row r="38" spans="1:8" x14ac:dyDescent="0.25">
      <c r="A38" s="7"/>
      <c r="B38" s="7"/>
      <c r="C38" s="7"/>
      <c r="D38" s="15"/>
      <c r="E38" s="50"/>
      <c r="F38" s="50"/>
      <c r="G38" s="44"/>
      <c r="H38" s="35"/>
    </row>
    <row r="39" spans="1:8" ht="26.4" x14ac:dyDescent="0.25">
      <c r="A39" s="7" t="s">
        <v>37</v>
      </c>
      <c r="B39" s="26" t="s">
        <v>38</v>
      </c>
      <c r="C39" s="7"/>
      <c r="D39" s="15"/>
      <c r="E39" s="50"/>
      <c r="F39" s="50"/>
      <c r="G39" s="44"/>
      <c r="H39" s="35"/>
    </row>
    <row r="40" spans="1:8" x14ac:dyDescent="0.25">
      <c r="A40" s="7"/>
      <c r="B40" s="11"/>
      <c r="C40" s="11"/>
      <c r="D40" s="20"/>
      <c r="E40" s="50"/>
      <c r="F40" s="50"/>
      <c r="G40" s="44"/>
      <c r="H40" s="35"/>
    </row>
    <row r="41" spans="1:8" x14ac:dyDescent="0.25">
      <c r="A41" s="7" t="s">
        <v>33</v>
      </c>
      <c r="B41" s="11" t="s">
        <v>39</v>
      </c>
      <c r="C41" s="11"/>
      <c r="D41" s="17">
        <v>5087000</v>
      </c>
      <c r="E41" s="50">
        <v>4904000</v>
      </c>
      <c r="F41" s="50">
        <v>4733000</v>
      </c>
      <c r="G41" s="44">
        <v>4741000</v>
      </c>
      <c r="H41" s="35">
        <v>3547000</v>
      </c>
    </row>
    <row r="42" spans="1:8" x14ac:dyDescent="0.25">
      <c r="A42" s="7" t="s">
        <v>40</v>
      </c>
      <c r="B42" s="11" t="s">
        <v>41</v>
      </c>
      <c r="C42" s="7"/>
      <c r="D42" s="15"/>
      <c r="E42" s="50"/>
      <c r="F42" s="50"/>
      <c r="G42" s="44"/>
      <c r="H42" s="35"/>
    </row>
    <row r="43" spans="1:8" x14ac:dyDescent="0.25">
      <c r="A43" s="7"/>
      <c r="B43" s="11" t="s">
        <v>60</v>
      </c>
      <c r="C43" s="7"/>
      <c r="D43" s="15"/>
      <c r="E43" s="50"/>
      <c r="F43" s="50"/>
      <c r="G43" s="44"/>
      <c r="H43" s="35"/>
    </row>
    <row r="44" spans="1:8" x14ac:dyDescent="0.25">
      <c r="A44" s="7" t="s">
        <v>42</v>
      </c>
      <c r="B44" s="7" t="s">
        <v>43</v>
      </c>
      <c r="C44" s="7">
        <v>55360</v>
      </c>
      <c r="D44" s="15">
        <v>719680</v>
      </c>
      <c r="E44" s="50">
        <v>608960</v>
      </c>
      <c r="F44" s="50">
        <v>830400</v>
      </c>
      <c r="G44" s="44">
        <v>1503280</v>
      </c>
      <c r="H44" s="35">
        <v>1554110</v>
      </c>
    </row>
    <row r="45" spans="1:8" x14ac:dyDescent="0.25">
      <c r="A45" s="7" t="s">
        <v>44</v>
      </c>
      <c r="B45" s="7" t="s">
        <v>45</v>
      </c>
      <c r="C45" s="7">
        <v>2500000</v>
      </c>
      <c r="D45" s="15">
        <v>2500000</v>
      </c>
      <c r="E45" s="50">
        <v>3100000</v>
      </c>
      <c r="F45" s="50">
        <v>3100000</v>
      </c>
      <c r="G45" s="44">
        <v>4250000</v>
      </c>
      <c r="H45" s="35">
        <v>4572000</v>
      </c>
    </row>
    <row r="46" spans="1:8" x14ac:dyDescent="0.25">
      <c r="A46" s="7" t="s">
        <v>46</v>
      </c>
      <c r="B46" s="7" t="s">
        <v>47</v>
      </c>
      <c r="C46" s="7"/>
      <c r="D46" s="15"/>
      <c r="E46" s="50"/>
      <c r="F46" s="50"/>
      <c r="G46" s="44"/>
      <c r="H46" s="35"/>
    </row>
    <row r="47" spans="1:8" x14ac:dyDescent="0.25">
      <c r="A47" s="7"/>
      <c r="B47" s="11" t="s">
        <v>48</v>
      </c>
      <c r="C47" s="11"/>
      <c r="D47" s="20">
        <f t="shared" ref="D47:F47" si="6">SUM(D44:D46)</f>
        <v>3219680</v>
      </c>
      <c r="E47" s="20">
        <f t="shared" si="6"/>
        <v>3708960</v>
      </c>
      <c r="F47" s="20">
        <f t="shared" si="6"/>
        <v>3930400</v>
      </c>
      <c r="G47" s="21">
        <f>SUM(G44:G46)</f>
        <v>5753280</v>
      </c>
      <c r="H47" s="54">
        <f>SUM(H44:H46)</f>
        <v>6126110</v>
      </c>
    </row>
    <row r="48" spans="1:8" x14ac:dyDescent="0.25">
      <c r="A48" s="7"/>
      <c r="B48" s="11" t="s">
        <v>49</v>
      </c>
      <c r="C48" s="11"/>
      <c r="D48" s="15"/>
      <c r="E48" s="50"/>
      <c r="F48" s="50"/>
      <c r="G48" s="44"/>
      <c r="H48" s="35"/>
    </row>
    <row r="49" spans="1:8" x14ac:dyDescent="0.25">
      <c r="A49" s="7"/>
      <c r="B49" s="11"/>
      <c r="C49" s="11"/>
      <c r="D49" s="15"/>
      <c r="E49" s="50"/>
      <c r="F49" s="50"/>
      <c r="G49" s="44"/>
      <c r="H49" s="35"/>
    </row>
    <row r="50" spans="1:8" x14ac:dyDescent="0.25">
      <c r="A50" s="7" t="s">
        <v>50</v>
      </c>
      <c r="B50" s="11" t="s">
        <v>51</v>
      </c>
      <c r="C50" s="11"/>
      <c r="D50" s="15"/>
      <c r="E50" s="50"/>
      <c r="F50" s="50"/>
      <c r="G50" s="44"/>
      <c r="H50" s="35"/>
    </row>
    <row r="51" spans="1:8" x14ac:dyDescent="0.25">
      <c r="A51" s="7"/>
      <c r="B51" s="11" t="s">
        <v>52</v>
      </c>
      <c r="C51" s="11"/>
      <c r="D51" s="15">
        <v>8616960</v>
      </c>
      <c r="E51" s="50">
        <v>10070000</v>
      </c>
      <c r="F51" s="50">
        <v>9842000</v>
      </c>
      <c r="G51" s="44">
        <v>9636000</v>
      </c>
      <c r="H51" s="35">
        <v>11348100</v>
      </c>
    </row>
    <row r="52" spans="1:8" x14ac:dyDescent="0.25">
      <c r="A52" s="7"/>
      <c r="B52" s="11" t="s">
        <v>53</v>
      </c>
      <c r="C52" s="11"/>
      <c r="D52" s="15">
        <v>8389828</v>
      </c>
      <c r="E52" s="50">
        <v>11162784</v>
      </c>
      <c r="F52" s="50">
        <v>7695866</v>
      </c>
      <c r="G52" s="44">
        <v>13655957</v>
      </c>
      <c r="H52" s="35">
        <v>16180771</v>
      </c>
    </row>
    <row r="53" spans="1:8" x14ac:dyDescent="0.25">
      <c r="A53" s="7"/>
      <c r="B53" s="11" t="s">
        <v>54</v>
      </c>
      <c r="C53" s="11"/>
      <c r="D53" s="15">
        <v>0</v>
      </c>
      <c r="E53" s="50">
        <v>0</v>
      </c>
      <c r="F53" s="50">
        <v>0</v>
      </c>
      <c r="G53" s="44">
        <v>0</v>
      </c>
      <c r="H53" s="35"/>
    </row>
    <row r="54" spans="1:8" x14ac:dyDescent="0.25">
      <c r="A54" s="7"/>
      <c r="B54" s="11" t="s">
        <v>55</v>
      </c>
      <c r="C54" s="11"/>
      <c r="D54" s="22">
        <f t="shared" ref="D54:F54" si="7">SUM(D51:D53)</f>
        <v>17006788</v>
      </c>
      <c r="E54" s="22">
        <f t="shared" si="7"/>
        <v>21232784</v>
      </c>
      <c r="F54" s="22">
        <f t="shared" si="7"/>
        <v>17537866</v>
      </c>
      <c r="G54" s="27">
        <f>SUM(G51:G53)</f>
        <v>23291957</v>
      </c>
      <c r="H54" s="56">
        <f>SUM(H51:H53)</f>
        <v>27528871</v>
      </c>
    </row>
    <row r="55" spans="1:8" x14ac:dyDescent="0.25">
      <c r="A55" s="7"/>
      <c r="B55" s="11"/>
      <c r="C55" s="11"/>
      <c r="D55" s="22"/>
      <c r="E55" s="50"/>
      <c r="F55" s="50"/>
      <c r="G55" s="44"/>
      <c r="H55" s="35"/>
    </row>
    <row r="56" spans="1:8" ht="26.4" x14ac:dyDescent="0.25">
      <c r="A56" s="7" t="s">
        <v>37</v>
      </c>
      <c r="B56" s="26" t="s">
        <v>38</v>
      </c>
      <c r="C56" s="11"/>
      <c r="D56" s="22">
        <f t="shared" ref="D56:G56" si="8">SUM(D54+D47+D41)</f>
        <v>25313468</v>
      </c>
      <c r="E56" s="22">
        <f>SUM(E54+E47+E41)</f>
        <v>29845744</v>
      </c>
      <c r="F56" s="22">
        <f t="shared" si="8"/>
        <v>26201266</v>
      </c>
      <c r="G56" s="27">
        <f t="shared" si="8"/>
        <v>33786237</v>
      </c>
      <c r="H56" s="56">
        <v>30215605</v>
      </c>
    </row>
    <row r="57" spans="1:8" x14ac:dyDescent="0.25">
      <c r="A57" s="7"/>
      <c r="B57" s="11"/>
      <c r="C57" s="11"/>
      <c r="D57" s="15"/>
      <c r="E57" s="50"/>
      <c r="F57" s="50"/>
      <c r="G57" s="44"/>
      <c r="H57" s="35"/>
    </row>
    <row r="58" spans="1:8" x14ac:dyDescent="0.25">
      <c r="A58" s="11"/>
      <c r="B58" s="11" t="s">
        <v>56</v>
      </c>
      <c r="C58" s="11"/>
      <c r="D58" s="20">
        <f t="shared" ref="D58:G58" si="9">D56+D37+D27</f>
        <v>107539722</v>
      </c>
      <c r="E58" s="20">
        <f t="shared" si="9"/>
        <v>111702580</v>
      </c>
      <c r="F58" s="20">
        <f t="shared" si="9"/>
        <v>104802805</v>
      </c>
      <c r="G58" s="21">
        <f t="shared" si="9"/>
        <v>103533843</v>
      </c>
      <c r="H58" s="54">
        <v>104121770</v>
      </c>
    </row>
    <row r="59" spans="1:8" x14ac:dyDescent="0.25">
      <c r="A59" s="7"/>
      <c r="B59" s="7"/>
      <c r="C59" s="7"/>
      <c r="D59" s="15"/>
      <c r="E59" s="50"/>
      <c r="F59" s="50"/>
      <c r="G59" s="44"/>
      <c r="H59" s="35"/>
    </row>
    <row r="60" spans="1:8" x14ac:dyDescent="0.25">
      <c r="A60" s="7"/>
      <c r="B60" s="31" t="s">
        <v>57</v>
      </c>
      <c r="C60" s="31"/>
      <c r="D60" s="15">
        <v>1594860</v>
      </c>
      <c r="E60" s="50">
        <v>1800000</v>
      </c>
      <c r="F60" s="50">
        <v>1800000</v>
      </c>
      <c r="G60" s="44">
        <v>1856484</v>
      </c>
      <c r="H60" s="35">
        <v>3258262</v>
      </c>
    </row>
    <row r="61" spans="1:8" x14ac:dyDescent="0.25">
      <c r="A61" s="17"/>
      <c r="B61" s="34"/>
      <c r="C61" s="34"/>
      <c r="D61" s="30"/>
      <c r="E61" s="50"/>
      <c r="F61" s="50"/>
      <c r="G61" s="44"/>
      <c r="H61" s="35"/>
    </row>
    <row r="62" spans="1:8" x14ac:dyDescent="0.25">
      <c r="A62" s="17"/>
      <c r="B62" s="34" t="s">
        <v>59</v>
      </c>
      <c r="C62" s="34"/>
      <c r="D62" s="30"/>
      <c r="E62" s="50"/>
      <c r="F62" s="50"/>
      <c r="G62" s="44"/>
      <c r="H62" s="36">
        <v>5573043</v>
      </c>
    </row>
    <row r="63" spans="1:8" x14ac:dyDescent="0.25">
      <c r="A63" s="17"/>
      <c r="B63" s="34"/>
      <c r="C63" s="34"/>
      <c r="D63" s="30"/>
      <c r="E63" s="50"/>
      <c r="F63" s="50"/>
      <c r="G63" s="44"/>
      <c r="H63" s="35"/>
    </row>
    <row r="64" spans="1:8" x14ac:dyDescent="0.25">
      <c r="A64" s="28"/>
      <c r="B64" s="32" t="s">
        <v>58</v>
      </c>
      <c r="C64" s="33"/>
      <c r="D64" s="20">
        <f t="shared" ref="D64:G64" si="10">D58+D60</f>
        <v>109134582</v>
      </c>
      <c r="E64" s="20">
        <f t="shared" si="10"/>
        <v>113502580</v>
      </c>
      <c r="F64" s="20">
        <f t="shared" si="10"/>
        <v>106602805</v>
      </c>
      <c r="G64" s="21">
        <f t="shared" si="10"/>
        <v>105390327</v>
      </c>
      <c r="H64" s="54">
        <f>H58+H60</f>
        <v>107380032</v>
      </c>
    </row>
  </sheetData>
  <printOptions headings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&amp;L&amp;F&amp;R&amp;D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Terv 2017-2023</vt:lpstr>
      <vt:lpstr>Tény 2017-2022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Baumann-Soos Adrienn</dc:creator>
  <cp:lastModifiedBy>Kuti Henriett Margit</cp:lastModifiedBy>
  <cp:lastPrinted>2022-12-02T09:47:13Z</cp:lastPrinted>
  <dcterms:created xsi:type="dcterms:W3CDTF">2020-11-23T08:42:49Z</dcterms:created>
  <dcterms:modified xsi:type="dcterms:W3CDTF">2022-12-06T10:12:24Z</dcterms:modified>
</cp:coreProperties>
</file>